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<sst xmlns="http://schemas.openxmlformats.org/spreadsheetml/2006/main" count="9768" uniqueCount="4025">
  <si>
    <t>Uploaded Date</t>
  </si>
  <si>
    <t>Channel</t>
  </si>
  <si>
    <t>Video URL</t>
  </si>
  <si>
    <t>Video Title</t>
  </si>
  <si>
    <t>Description</t>
  </si>
  <si>
    <t>Base URL</t>
  </si>
  <si>
    <t>Divider1</t>
  </si>
  <si>
    <t>Divider2</t>
  </si>
  <si>
    <t>Folder separator</t>
  </si>
  <si>
    <t>Youtube id</t>
  </si>
  <si>
    <t>End URL</t>
  </si>
  <si>
    <t>Transcript Link</t>
  </si>
  <si>
    <t>2023 06 25</t>
  </si>
  <si>
    <t>skepticzonepodcast</t>
  </si>
  <si>
    <t>https://youtu.be/H0B7slWbuYg</t>
  </si>
  <si>
    <t>The Skeptic Zone %23768 - 25.June.2023</t>
  </si>
  <si>
    <t>0:00:00 Introduction Richard Saunders        0:05:04 You Can Count on Adrienne. With Adrienne Hill  Looking at the New Age part #1  The Arcturian Healing Method is a set of cosmic energies inspired by higher beings called Arcturians from the star system Arcturus.  Brandi Kahn - Believes in Everything - Still not Psychic Video chat with Adrienne Hill and Susan Gerbic  https://www.youtube.com/watch?v=z6JTNMx0juk        0:18:34 A Dive into a Trove  A wander through the decades of digitised Australian newspapers on a search for references to Cancer Cures.    http://www.trove.nla.gov.au        Also Skeptical Toolkit. With Kenny Biddle, Susan Gerbic and Richard Saunders.  https://youtube.com/watch?v=LEKVTNNFee4         10 Years Ago  The Skeptic Zone #244 - 23.June.2013  Maynard's Spooky Action... Special guest this week is Wilson da Silva, the departing editor of Cosmos Magazine - A Week in Science - Sharon Hill - Cornered and Someone Wants to Tell Me Their Paranormal Story - Dr Rachie Reports. This week Dr Rachie chats about the human papillomavirus (HPV) vaccine with Dr David Hawkes from the Florey Institute of Neuroscience and Mental Health  https://skepticzone.libsyn.com/the-skeptic-zone-244-23-june-2013</t>
  </si>
  <si>
    <t>https://files.afu.se/Downloads/Transcripts/Skeptic%20Zone%20(Richard%20Saunders)/</t>
  </si>
  <si>
    <t xml:space="preserve"> - </t>
  </si>
  <si>
    <t>_</t>
  </si>
  <si>
    <t>/</t>
  </si>
  <si>
    <t>H0B7slWbuYg</t>
  </si>
  <si>
    <t xml:space="preserve"> - transcript (automated).pdf</t>
  </si>
  <si>
    <t>2023 06 18</t>
  </si>
  <si>
    <t>https://youtu.be/RFHsEXyGgws</t>
  </si>
  <si>
    <t>The Skeptic Zone %23767 - 18.June.2023</t>
  </si>
  <si>
    <t>0:00:00 Introduction Richard Saunders        0:02:18 Vale Dr Siobhan O'Sullivan  We reflect on the life and legacy of Dr Siobhan O'Sullivan, podcaster, champion for the cause of animal welfare and, in the last years of her life, helping to spread the word on ovarian cancer.  Siobhan was and remains an example of grace in the face of adversity. She will be sorely missed, and we extend our sympathies to her friends and family.  Siobhan talks about her Ovarian Cancer on a ghost hunt with Maynard and Richard.  https://youtu.be/ykB67Sj5cYs?t=1081        0:11:40 Susan Gerbic and the TikTok Quack  Susan looks at the Wiki page views of a discredited so-called health care expert and how that same Wiki page is helping to educate people as to the real story behind the banning of this person from providing healh care and advice.  https://www.tiktok.com/@dr_idz/video/7227154247962332442        0:23:16 Australian Skeptics Newsletter  What skeptical news has caught the eye of Tim Mendham this week? Read by Adrienne Hill.  http://www.skeptics.com.au        0:37:16 A Dive into a Trove  A wander through the decades of digitised Australian newspapers on a search for references to Water Divining.    http://www.trove.nla.gov.au        Also           10 Years Ago  The Skeptic Zone #243 - 16.June.2013  From the pages of 'The Skeptic', a report from the Mitta Mitta Water Divining tests - Dr Rachie Reports. This week Dr Rachie reports on the recent court appearance of the Australian Vaccination Network - A Week in Science - Your Stars? What do the stars have in store for you? Find out more - Maynard's Spooky Action... Special guest this week is "Polyp", a radical political cartoonist, graphic novelist and Manchester UK skeptics member.  https://skepticzone.libsyn.com/the-skeptic-zone-243-16-june-2013</t>
  </si>
  <si>
    <t>RFHsEXyGgws</t>
  </si>
  <si>
    <t>2023 06 10</t>
  </si>
  <si>
    <t>https://youtu.be/Ve52plEV7VI</t>
  </si>
  <si>
    <t>The Skeptic Zone %23766 - 11.June.2023</t>
  </si>
  <si>
    <t>0:00:00 Introduction Richard Saunders        0:05:28 Again with the UFOs  We look at yet another "Any Day Now" (or ADN) story about UFOs. Yes, it appears that, once again, the lid is just about to be lifted and we'll all learn the truth about aliens visiting earth... again. Imagine the frequent flyer points!  Story of Dramatic New "UFO Whistleblower" Begins to Crumble   https://badufos.blogspot.com/2023/06/story-of-dramatic-new-ufo-whistleblower.html   Mick West on NewsNation  https://www.youtube.com/watch?v=nDqfGkifPEA        0:15:10 More Local Skeptics in Action  Susan Gerbic interviews Daniel Reed from the West Virginia Skeptic's Society.  The West Virginia Skeptic's Society is a community of truth-seekers dedicated to promoting critical thinking and skepticism. Their mission is to explore the mysteries of the world around us, from the depths of the cosmos to the depths of the human psyche. They aim to engage in lively discussions, spark new ideas, and solve perplexing mysteries, all while promoting rationality and logical thinking.  https://www.westvirginiaskepticssociety.com/        0:26:08 A Dive into a Trove  A wander through the decades of digitised Australian newspapers on a search for references to NASA and UFOs.  1966.12.12 - The Canberra Times 1973.10.20 - The Canberra Times 1983.01.16 - The Canberra Times 1987.03.08 - The Canberra Times 1989.07.12 - The Canberra Times  http://www.trove.nla.gov.au        Also Skepticon - Call For Papers https://skepticon.org.au/call-for-papers         10 Years Ago  The Skeptic Zone #242 - 8.June.2013  A chat with D.J. Grothe, president of the James Randi Educational Foundation - This week Dr Rachie appears on ABC radio to take call in questions about vaccination - A Week in Science Maynard's Spooky Action... Special guest this week is Dr Paul Willis from the Royal Institution of Australia (RiAus). Maynard also chats to people at Sydney Skeptics in the Pub  https://skepticzone.libsyn.com/the-skeptic-zone-242-8-june-2013</t>
  </si>
  <si>
    <t>Ve52plEV7VI</t>
  </si>
  <si>
    <t>2023 06 03</t>
  </si>
  <si>
    <t>https://youtu.be/ndGESppg8ZE</t>
  </si>
  <si>
    <t>The Skeptic Zone %23765 - 4.June.2023</t>
  </si>
  <si>
    <t>0:00:00 Introduction Richard Saunders        0:02:32 You Can Count on Adrienne  Interview with Courtney Heard  Courtney Heard is the host of the Q-Dropped Podcast, featuring stories of relationships torn apart by QAnon. She has been an active and outspoken member of the online atheist community since 2014, when she launched her blog, www.godlessmom.com.  Born and raised secular in British Columbia, she has never been religious but has found the sudden increase of conspiratorial thinking in the mainstream discourse unsettling. She has dedicated much of her free time to telling the stories of people who have lost a loved one to QAnon because her own parents have been lost down the same rabbit hole.  https://www.porthosmedia.net/qdropped        0:17:41 Local Skeptics  Susan Gerbic chats to Greg Roe from the Santa Cruz County Skeptics, a group for science enthusiasts, critical thinkers, and skeptics in Santa Cruz County, California. They socialize, promote science and critical thinking in their community, host talks, and more.  https://www.meetup.com/santa-cruz-county-skeptics   https://www.facebook.com/groups/1419831232169981        0:23:06 Australian Skeptics Newsletter  What skeptical news has caught the eye of Tim Mendham this week? Read by Adrienne Hill.  Includes Adrienne's Canadian word of the week, "Kerfuffle".  http://www.skeptics.com.au        0:33:44 A Dive into a Trove  A wander through the decades of digitised Australian newspapers on a search for references about mysterious India.  paper here  http://www.trove.nla.gov.au        Also Meet the ex-NYPD cop and private investigator who tracks down fraud psyhics  https://youtu.be/2GHt018bMFQ         10 Years Ago  The Skeptic Zone #241 - 2.June.2013  A chat with Canberra Skeptics - A Week in Science - The Think Tank. Once again we head to our club at the end of the street to talk about issues of the day. Joining us this week are Joanne Benhamu, Dr Rachie and Eran Segev.  https://skepticzone.libsyn.com/the-skeptic-zone-241-2-june-2013</t>
  </si>
  <si>
    <t>ndGESppg8ZE</t>
  </si>
  <si>
    <t>2023 05 27</t>
  </si>
  <si>
    <t>https://youtu.be/H-Y4bmDMreA</t>
  </si>
  <si>
    <t>The Skeptic Zone %23764 - 28.May.2023</t>
  </si>
  <si>
    <t>0:00:00 Introduction Richard Saunders        0:02:22 Dinosaurs in San Francisco  Join Dr Eugenie Scott and Richard Saunders as they inspect a new exibition of Sauropod Dinosaurs at the Academy of Sciences in San Francisco.  The largest land animals that ever lived have arrived at the Academy! Get ready for a hot sauropod summer with life-size dinosaur models, hands-on interactives, and programs for junior paleontologists.  https://www.calacademy.org/exhibits/the-worlds-largest-dinosaurs        0:13:36 Susan Gerbic in Berkeley  Susan tells us of her YouTube series investigating so-called "Grief Vampires", otherwise known as con artists claiming to be able to contact the dead.  Psychics Explained - Grief Vampire Edition https://www.youtube.com/@PsychicsExplained        0:25:58 The Book of Tim. With Tim Mendham  Mass Hysteria By Dr. Allen Christophers  Students of the paranormal are familiar with claims of miraculous cures of disease where the improvement in condition is brought about by suggestion on the part of the healer. The other side of the coin is the situation where diseases are generated by a process of sugges- tion.  A reading from The Skeptic, Vol. 1 No. 1  http://www.skeptics.com.au        0:35:16 A Dive into a Trove  A wander through the decades of digitised Australian newspapers on a search for references to Lake Monsters.    http://www.trove.nla.gov.au        Also           10 Years Ago  The Skeptic Zone #240 - 26.May.2013  A report from the Sunday Telegraph and ‘Lateline' on the appalling behaviour of the Anti-Vax crowd - This week Dr Rachie appeared on The Project (Network 10) to talk about vaccination rates in Australia - A Week in Science with Dr Paul Willis - Dr Rachie chats to Andy Lewis from the web site Quackometer - The tables are turned and Saunders ends up being interviewed, on Radio 2UE with Murray Wilton, about being a skeptic and his upcoming public talk in Canberra.  https://skepticzone.libsyn.com/the-skeptic-zone-240-26-may-2013</t>
  </si>
  <si>
    <t>H-Y4bmDMreA</t>
  </si>
  <si>
    <t>2023 05 20</t>
  </si>
  <si>
    <t>https://youtu.be/iulzBHlXnEk</t>
  </si>
  <si>
    <t>The Skeptic Zone %23763 - 21.May.2023</t>
  </si>
  <si>
    <t>0:00:00 Introduction Richard Saunders        0:02:12 You Can Count on Adrienne. Wiki UFOs #2  This week Adrienne takes a look at some of the many UFOs reports from the second half of the 20th century as recorded on Wikipedia.  https://en.m.wikipedia.org/wiki/List_of_reported_UFO_sightings        0:19:56 Australian Skeptics Newsletter  What skeptical news has caught the eye of Tim Mendham this week?  Includes the Canadian Word of the Week, "Skookum".  Read by Adrienne Hill.  http://www.skeptics.com.au        0:34:48 A Dive into a Trove  A wander through the decades of digitised Australian and Canadian newspapers on a search for references to "Ogopogo".    http://www.trove.nla.gov.au        Also Susan Gerbic's talk in Berkeley https://baskeptics.org/hangouts         10 Years Ago  The Skeptic Zone #239 - 20.May.2013  Dr Rachie Reports with Dr Rachael Dunlop This week Dr Rachie interviews Sonya Pemberton about her upcoming documentary "Jabbed – Love, Fear and Vaccines" (Genepool Productions, 2013) - Mind Body Spirit May 2013 - A Week in Science with Dr Tania Meyer - Maynard chats to Timothy Short who is a specialist anaesthetist at Auckland City Hospital - Guildford's so-called House of Miracles. What is going on in the Sydney suburb of Guildford? Is someone from 'the other side' really trying to communicate by spattering oil on the walls of a house? Well... we don't think so. Reports from the last 6 years.  https://skepticzone.libsyn.com/the-skeptic-zone-239-20-may-2013</t>
  </si>
  <si>
    <t>iulzBHlXnEk</t>
  </si>
  <si>
    <t>2023 05 13</t>
  </si>
  <si>
    <t>https://youtu.be/VKjYZJEB5LY</t>
  </si>
  <si>
    <t>The Skeptic Zone %23762 - 14.May.2023</t>
  </si>
  <si>
    <t>0:00:00 Introduction Richard Saunders        0:04:46 Walking with Canadian Dinosaurs  Join a merry band of skeptics as they wander the vast exhibits of one of the world's foremost natural history museums.  Interviews with Vincent Stevens, Adrienne Hill, Celestia Ward and Lilith Thompson.  The Royal Tyrrell Museum of Palaeontology is Canada’s only museum dedicated exclusively to the study of ancient life. In addition to featuring one of the world’s largest displays of dinosaurs, it offers a wide variety of creative, fun, and educational programs that bring the prehistoric past to life.  https://tyrrellmuseum.com        0:23:00 The Book of Tim. With Tim Mendham  Alien Honeycomb Tested By Mark Plummer  A report about the time skeptics examined what was claimed to be an alien artefact, possibly part of a UFO!  A reading from The Skeptic, Vol. 1 No. 1  http://www.skeptics.com.au        0:31:58 A Dive into a Trove  A wander through the decades of digitised Australian newspapers on a search for references to The Fox Sisters    http://www.trove.nla.gov.au        Also           10 Years Ago  The Skeptic Zone #238 - 12.May.2013  Dr Rachie reports on what our state (New South Wales) politicians, on both sides, have to say about the Australian Vaccination Network - A Week in Science with Dr Paul Willis - Maynard chats to John Flansburgh from They Might Be Giants  https://skepticzone.libsyn.com/the-skeptic-zone-238-12-may-2013</t>
  </si>
  <si>
    <t>VKjYZJEB5LY</t>
  </si>
  <si>
    <t>2023 05 06</t>
  </si>
  <si>
    <t>https://youtu.be/XuO6wNTx2-s</t>
  </si>
  <si>
    <t>The Skeptic Zone %23761 - 7.May.2023</t>
  </si>
  <si>
    <t>0:00:00 Introduction Richard Saunders with Adrienne Hill and Celestia Ward  We Can Reason! Our trio talk about being part of this conference in Calgary, Canada.        0:03:44 Australian Skeptics Newsletter  What skeptical news has caught the eye of Tim Mendham this week? Read by Adrienne Hill.  http://www.skeptics.com.au        0:10:48 The Book of Tim. With Tim Mendham  Skeptical Investigations  Tim chats to Richard Saunders about the skeptical investigations carried out by Australian Skeptics over the past 40 yesrs.  http://www.skeptics.com.au        0:17:06 UFO Car Wash  Richard Saunders joins podcaster and film maker Brian Dunning in a car wash to talk about the upcoming documentary "The UFO Movie THEY Don't Want You To See".  http://theufo.movie        0:22:00 A Dive into a Trove  A wander through the decades of digitised Australian newspapers on a search for references to Sir Arthur Conan Doyle and Harry Houdini.    http://www.trove.nla.gov.au        Also           10 Years Ago  The Skeptic Zone #237 - 4.May.2013  A chat with Dr Colin Wright. Maths is more than numbers! Find out how you can take part in Maths Jam - A Week in Science with Dr Paul Willis  https://skepticzone.libsyn.com/the-skeptic-zone-237-4-may-2013</t>
  </si>
  <si>
    <t>XuO6wNTx2-s</t>
  </si>
  <si>
    <t>2023 04 29</t>
  </si>
  <si>
    <t>https://youtu.be/2iTS6SKo94Q</t>
  </si>
  <si>
    <t>The Skeptic Zone %23760 - 30.April.2023</t>
  </si>
  <si>
    <t>0:00:00 Introduction Richard Saunders        0:03:12 You Can Count on Adrienne  An interview with Abhijit Chanda from India, host of the "Rationable" Podcast and skeptical activist. One of Abhijit's skeptical interests is the alternative medicine known as Ayurveda or Ayurvedic. This is a system of traditional medicine native to India, which uses a range of treatments, including panchakarma ('five actions'), yoga, massage, acupuncture and herbal medicine, that claims to encourage health and wellbeing. Abhijit also talks about palm reading in India.  https://www.berationable.com        0:20:40 The Book of Tim. With Tim Mendham  SKEPTICS TEST PSYCHIC SURGEON By Mark Plummer  When a small paragraph advertisement in "The Age" on January 3rd 1981 stated that an English medium-psychic surgeon would be commencing practice in Melbourne the Australian Skeptics swung into action.  A reading from The Skeptic, Vol. 1 No. 1  http://www.skeptics.com.au        0:30:16 A Dive into a Trove  A wander through the decades of digitised Australian newspapers on a search for references to Sir Arthur Conan Doyle and Fairies.  http://www.trove.nla.gov.au        Also           10 Years Ago  The Skeptic Zone #236 - 27.April.2013  A chat with Deborah Hyde, editor of The Skeptic magazine (UK). Vampires and more vampires! Move over Buffy as Deborah tells all about the creatures of the night - A Week in Science with Dr Tania Meyer - Dr Rachie Reports with Dr Rachael Dunlop. From QED in Manchester, Dr Rachie chats to ex-cop Stevyn Colgan about problem solving - Maynard interviews Scott Bartle about his concerns with government.   https://skepticzone.libsyn.com/the-skeptic-zone-236-27-april-2013</t>
  </si>
  <si>
    <t>2iTS6SKo94Q</t>
  </si>
  <si>
    <t>2023 04 22</t>
  </si>
  <si>
    <t>https://youtu.be/TBaRHv98StU</t>
  </si>
  <si>
    <t>The Skeptic Zone %23759 - 23.April.2023</t>
  </si>
  <si>
    <t>0:00:00 Introduction Richard Saunders        0:04:30 You Can Count on Adrienne. Wiki UFOs  This week Adrienne takes a look at some of the many UFOs reports from the first half of the 20th century as recorded on Wikipedia.  https://en.m.wikipedia.org/wiki/List_of_reported_UFO_sightings        0:17:11 Australian Skeptics Newsletter  What skeptical news has caught the eye of Tim Mendham this week? Read by Adrienne Hill.  http://www.skeptics.com.au        0:30:48 Vale Rex Gilroy  One of Australia's all time great characters from the world of cryptozoology has died. We look back at some of the media reports about Rex and his decades long search for mysterious animals.  Maynard interviews Rex Gilroy for the Skeptic Zone.  https://skepticzone.libsyn.com/the-skeptic-zone-291-16may2014        0:42:02 A Dive into a Trove  A wander through the decades of digitised Australian newspapers on a search for references to Sir Arthur Conan Doyle.  1922.05.08 - The Daily Telegraph - Sydney 1923.06.05 - Singleton Argus 1928.07.21 - The Register - SA 1930.07.07 - The Daily Pictorial - Sydney 1930.07.12 - Northern Star - Lismore 1930.07.29 - Border Watch - SA  http://www.trove.nla.gov.au        Also           10 Years Ago  The Skeptic Zone #235 - 20.April.2013  Richard Saunders in Olomouc, the Czech Republic - A chat with Jakub Ráliš from the AFO48 Festival. What is AFO? Find out this long running festival - The Enemies of Reason - at AFO48 Richard Saunders introduces the film by Dr. Richard Dawkins - A quick chat with Rebecca Watson Rebecca was also a guest of the festival. - The winner of the international science film competition at AFO48. Jury member Bechara Saab annouces the winning film, The Grammar of Happiness. Other jury members were Irina Belykh and Richard Saunders - QED in Manchester. A chat with Michael Marshall and Geoff Whelan and many other people at QED - A Week in Science with Dr Paul Willis - Maynard interviews James Owen Weatherall about his book, 'The Physics of Wall Street'.   https://skepticzone.libsyn.com/the-skeptic-zone-235-20-april-2013</t>
  </si>
  <si>
    <t>TBaRHv98StU</t>
  </si>
  <si>
    <t>2023 04 15</t>
  </si>
  <si>
    <t>https://youtu.be/bFHtdPLD0ZM</t>
  </si>
  <si>
    <t>The Skeptic Zone %23758 - 16.April.2023</t>
  </si>
  <si>
    <t>0:00:00 Introduction Richard Saunders        0:03:06 Adrienne Hill on the High Seas  During a recent visit to the Skeptic Zone studios, Adrienne spoke to Richard Saunders about her voyage from Sydney to New Zealand. What magical thinking and woo did she find on board the vessel? Find out as Adrienne recounts tales of the high seas.        0:24:42 Saunders talks Skeptics in the Pub  In 2006, Richard Saunders appeared on Sydney radio to chat with Glenn Wheeler about being a skeptic, TV Psychics and Sydney Skeptics in the Pub. Not much has changed in almost 20 years.  http://www.meetup.com/austskeptics        0:37:46 A Dive into a Trove  A wander through the decades of digitised Australian newspapers where we find a whole page devoted to the paranormal.  1941.02.14 - The Guardian - Perth WA  http://www.trove.nla.gov.au        Also WeCanReason  Western Canadian Reason Conference May 5-6 2023 (With guest Richard Saunders live on stage)  https://wecanreason.com         10 Years Ago  The Skeptic Zone #234 - 13.April.2013  A chat with Leisha Camden from the Norway Skeptics. What is her view of the state of science, reason and education in Norway? - An Irish Adventure. A stroll in the park with Fionnuala Murphy from the Irish Skeptics and then a visit to a real Irish pub... complete with singing! - QED in Manchester. First day of QED. Richard Saunders and Dr Rachie feed a goose? - A Week in Science with Dr Paul Willis - The Think Tank - USA. Join Travis Roy, Steve Lunquist, Andrew Handsford and Dale Roy as they chat about the recent NEXUS conference, TAM USA, conspiracy theories and.... popcorn?   https://skepticzone.libsyn.com/the-skeptic-zone-234-13-april-2013</t>
  </si>
  <si>
    <t>bFHtdPLD0ZM</t>
  </si>
  <si>
    <t>2023 04 08</t>
  </si>
  <si>
    <t>https://youtu.be/z5uWZbNHvrY</t>
  </si>
  <si>
    <t>The Skeptic Zone %23757 - 9.April.2023</t>
  </si>
  <si>
    <t>0:00:00 Introduction Richard Saunders        0:03:16 New Zealand Skeptics' $100,000 Challenge  We talk to Craig Shearer, the chair of the New Zealand Skeptics, about the organisation's $100,000 challenge. Can psychics and their ilk in New Zealand live up to their claims? If so, they can collect the large cash reward.  http://skeptics.nz        0:19:54 Australian Skeptics Newsletter  What skeptical news has caught the eye of Tim Mendham this week? Read by Adrienne Hill in tne Skeptic Zone studio.  http://www.skeptics.com.au        0:28:02 A Dive into a Trove  A wander through the decades of digitised Australian newspapers on a search for references to "Fisher's Ghost".  1925.02.20 - The Herald - Melbourne Vic 1925.09.24 - The Evening News - Rockhampton Qld 1927.03.09 - The Kiama Reporter and Illawarra Journal 1948.09.27 - Tweed Daily 1897.01.30 - Australian Town and Country Journal  http://www.trove.nla.gov.au        Also           10 Years Ago  The Skeptic Zone #233 - 6.April.2013  A chat with Marit Simonsen and Kristin Carlsson in Oslo. Walking in the snow or visiting skeptics in the pub, Oslo has something for everyone! - An update with Ian Bryce on the operation to restore sight to a blind dog... thank you science! - A Week in Science with Dr Paul Willis - Maynard's Spooky Action. He's back in Sydney Skeptics in the Pub to ask the BIG question. Should you tell kids about the Easter Bunny? - "Tesseracts" by Neal A. Yeager  https://skepticzone.libsyn.com/the-skeptic-zone-233-6-april-2013</t>
  </si>
  <si>
    <t>z5uWZbNHvrY</t>
  </si>
  <si>
    <t>2023 04 02</t>
  </si>
  <si>
    <t>https://youtu.be/tiAtLdlKsFo</t>
  </si>
  <si>
    <t>The Skeptic Zone %23756 - 2.April.2023</t>
  </si>
  <si>
    <t>0:00:00 Introduction Richard Saunders        0:04:06 An Interview with Kenny Biddle  Kenny Biddle is a science enthusiast who investigates claims of paranormal experiences, equipment, photos, and video. He promotes science, critical thinking, and skepticism through his blog I Am Kenny Biddle. He frequently hosts workshops on how to deconstruct and explain paranormal photography.  Richard Saunders on Kenny Biddle's show  https://www.youtube.com/live/4HiK8LiX0fQ        0:18:17 The Skeptic Magazine  We review, take a peek inside, examine, and generally look at the latest issue of the Skeptic Magazine, the Journal from Australian Skeptics.  http://www.skeptics.com.au        0:26:24 Ian Bryce and Paranormal Investigations from 1988  In a rare recording from decades ago, we discovered Australian Skeptics were investigating Wayback in 1988.        0:41:00 A Dive into a Trove  A wander through the decades of digitised Australian newspapers on a search for references to Ghosts.    http://www.trove.nla.gov.au        Also           10 Years Ago  The Skeptic Zone #232 - 30.March.2013  A Week in Science with Dr Paul Willis - The Think Tank - Join Dr Rachie and Richard Saunders and an A380??   https://skepticzone.libsyn.com/the-skeptic-zone-232-30-march-2013</t>
  </si>
  <si>
    <t>tiAtLdlKsFo</t>
  </si>
  <si>
    <t>2023 03 25</t>
  </si>
  <si>
    <t>https://youtu.be/9L80X9VmZPk</t>
  </si>
  <si>
    <t>The Skeptic Zone %23755 - 26.March.2023</t>
  </si>
  <si>
    <t>0:00:00 Introduction Richard Saunders and Adrienne Hill        0:02:32 Maynard's Spooky Action  It's back to Sydney Skeptics in the Pub where Maynard interviews Adrienne Hill. Maynard also asks pubbers the big question, "Are the old fashioned skeptical topics still relevant to today's skeptical movment?"  https://www.meetup.com/Austskeptics        0:28:50 Australian Skeptics Newsletter  What skeptical news has caught the eye of Tim Mendham this week? Read by Adrienne Hill.  http://www.skeptics.com.au        0:41:02 A Dive into a Trove  A wander through the decades of digitised Australian newspapers on a search for references to the paranormal.  1946.10.12 - The World's News 1950.10.09 - Worker 1947.09.18 - The Age  http://www.trove.nla.gov.au        Also           10 Years Ago  The Skeptic Zone #231 - 23.March.2013  Dr Steve Novella from the SGU Podcast Richard Saunders chats to Dr Novella about his podcast and other skeptical adventures - A Week in Science with Dr Paul Willis - inFact with Brian Dunning - Guest Editorial with Ben Radford. Astral Projection: Just a Mind Trip.   https://skepticzone.libsyn.com/the-skeptic-zone-231-23-march-2013</t>
  </si>
  <si>
    <t>9L80X9VmZPk</t>
  </si>
  <si>
    <t>2023 03 18</t>
  </si>
  <si>
    <t>https://youtu.be/Yo5N7XqhiqQ</t>
  </si>
  <si>
    <t>The Skeptic Zone %23754 - 19.March.2023</t>
  </si>
  <si>
    <t>0:00:00 Introduction Richard Saunders        0:04:06 You Can Count on Adrienne. With Adrienne Hill  WikiProject Folklore  With the help Richard Saunders, Adrienne takes a look at the top ten list of topics at "WikiProject Folklore", which states, "Founded in 2018, the WikiProject's goal is simple: to improve Wikipedia's coverage of folklore-related topics by identifying and employing sources from folklore studies. Members build relevant articles that meet Wikipedia's reliable source criteria, develop categories and templates, and work to improve pre-existing problem articles that fall within the scope of the project. "  https://en.wikipedia.org/wiki/Wikipedia:WikiProject_Folklore    https://en.wikipedia.org/wiki/Wikipedia:WikiProject_Folklore/Popular_pages   WikiProject Report, Special:FAQs   https://Wikipedia.org/wiki/Wikipedia:Wikipedia_Signpost/2013-04-01/WikiProject_report        0:26:18 The Teachings of Carlos  A look at some of the pages from the book "The Teachings of Carlos" from the great Carlos Hoax by James Randi in 1988. This book of nonsense was written by Randi and used as part of the press kit for the channeler Jose Alvarez (in reality Randi's companion Deyvi Pena) as part of the "60 Minutes" Australia hoax.  The Teachings of Carlos - "60 Minutes" Australia TV Report from 1988 https://www.youtube.com/watch?v=qN54PDwNa6s        0:41:52 A Dive into a Trove  A wander through the decades of digitised Australian newspapers on a search for references to "Therapeutic Touch".  http://www.trove.nla.gov.au        Also           10 Years Ago  The Skeptic Zone #230 - 16.March.2013  The Mighty Mitta Muster Water Divining Test 2013. Join Richard Saunders and a host of skeptics and diviners on the old Mitta Mitta tennis court for a major test of water divining - Diviners' Intervention. Written and performed by Jim Wilshire - A Week in Science with Dr Paul Willis - Academia Film Olomouc. More infromation about the festival in the Czech Republic.   https://skepticzone.libsyn.com/the-skeptic-zone-230-16-march-2013</t>
  </si>
  <si>
    <t>Yo5N7XqhiqQ</t>
  </si>
  <si>
    <t>2023 03 11</t>
  </si>
  <si>
    <t>https://youtu.be/PUwjBmwYHl8</t>
  </si>
  <si>
    <t>The Skeptic Zone %23753 - 12.March.2023</t>
  </si>
  <si>
    <t>0:00:00 Introduction Richard Saunders        0:03:00 Nostradamus in Print  A chance find of a newspaper clipping in a Berkeley book store leads to Richard Saunders ordering a long forgotten publication from 1983, "The Untold Story - Nostradamus' Unpublished Prophecies".        0:27:26 Nostradamus on TV  A trip back to 1979 and 1989 to look at the documentaries produced by the Seven Network in Australia, "The Prophecies of Nostradamus". A case study in how myths and assertions can be presented as fact.  https://archive.org/details/the-prophecies-of-nostradamus-1979        0:42:10 Australian Skeptics Newsletter  What skeptical news has caught the eye of Tim Mendham this week? Read by Adrienne Hill.  http://www.skeptics.com.au        0:54:00 A Dive into a Trove  A wander through the decades of digitised Australian newspapers on a search for references to Nostradamus.  http://www.trove.nla.gov.au        Also           10 Years Ago  The Skeptic Zone #229 - 10.March.2013  Maynard's Spooky Action.. Look out for Pirates! Maynard talks to Simon Frew from Pirate Party Australia - A Week in Science with Dr Paul Willis - Academia Film Olomouc. A quick chat about the festival in the Czech Republic. - Dr Rachie Reports A report from Radio 2SER about vaccination featuring Dr Racie - Sydney Skeptics in the Pub. We chat to pubbers and ask the big questions... Do you think human society on the whole will ever turn to science and reason and if so, how long will it take?   https://skepticzone.libsyn.com/webpage/the-skeptic-zone-229-9-march-2013</t>
  </si>
  <si>
    <t>PUwjBmwYHl8</t>
  </si>
  <si>
    <t>2023 03 04</t>
  </si>
  <si>
    <t>https://youtu.be/iHZ8z9eigK8</t>
  </si>
  <si>
    <t>The Skeptic Zone %23752 - 5.March.2023</t>
  </si>
  <si>
    <t>0:00:00 Introduction Richard Saunders        0:03:48 Planets In View  Richard Saunders travels to the Chabot Space &amp;amp; Science Center to meet up with Leonard Tramiel. Together they gaze, in broad daylight, at the planets Venus and Jupiter.  https://chabotspace.org        0:13:12 You Can Count on Adrienne. With Adrienne Hill  An interview with Jonathan Jarry  Jonathan is a science communicator for McGill University’s Office for Science and Society, or the OSS, and the co-host of the award-winning Body of Evidence podcast. He is frequently quoted in local, national and international media on issues of science and pseudoscience and is a regular on CTV Montreal News. His subversive video about a fake cancer cure went viral and reminded over 14 million people to be skeptical. Johnathan has been interviewed on the Skeptic Zone before on episode #569 in 2019 about the dangers of ear candling.  This is an edited version of the interview. To hear the interview in full, use this YouTube link. https://youtube.com/watch?v=byDSjyTSkWk   https://www.mcgill.ca/oss  https://www.jonathanjarry.com   http://twitter.com/crackedscience        0:29:24 Mythical Horses and Ring-a-Ring-a-Roses  A wonderful side excursion to Fairyland, an adventure playground for children, in Oakland California. Dr Eugenie Scott looks at some of the mythical creatures and nursery rhymes.  https://fairyland.org        0:38:12 A Dive into a Trove  A wander through the decades of digitised Australian newspapers on a search for references to superstitions.  http://www.trove.nla.gov.au        Also           10 Years Ago  The Skeptic Zone #228 - 3.Mar.2013  We talk to Sharon Hill about her web site 'Doubtful News' - Dr Rachie Reports. The lastest goings on with those wacky folks at the Australian Anti-Vaccination Network - Project DropFox. An interview with Trent Brusky from DropFox, a web site giving back to the skeptical community - A Week in Science with Dr Paul Willis - Maynard's Spooky Action.. Maynard jumps into his time machine to continue interview from the Australian Skeptics Convention, 2012  https://skepticzone.libsyn.com/the-skeptic-zone-228-3-march-2013</t>
  </si>
  <si>
    <t>iHZ8z9eigK8</t>
  </si>
  <si>
    <t>2023 02 25</t>
  </si>
  <si>
    <t>https://youtu.be/A-WNQIyBSSA</t>
  </si>
  <si>
    <t>The Skeptic Zone %23751 - 26.February.2023</t>
  </si>
  <si>
    <t>0:00:00 Introduction Susan Gerbic        0:01:38 You Can Count on Adrienne. With Adrienne Hill  WikiProject Alternative Medicine  With the help Richard Saunders, Adrienne takes a look at the top ten list of topics at "WikiProject Alternative Medicine", which states, "This WikiProject aims primarily to facilitate the development of professional articles on all aspects of complementary, alternative and integrative medicine. The scope of this WikiProject will be referred to throughout our project pages simply as CAM (complementary and alternative medicine)."   https://en.wikipedia.org/wiki/Wikipedia:WikiProject_Alternative_medicine    https://en.wikipedia.org/wiki/Wikipedia:WikiProject_Alternative_medicine/Popular_pages   WikiProject Report, Special:FAQs   https://Wikipedia.org/wiki/Wikipedia:Wikipedia_Signpost/2013-04-01/WikiProject_report        0:25:04 Australian Skeptics Newsletter  What skeptical news has caught the eye of Tim Mendham this week? Read by Adrienne Hill.  http://www.skeptics.com.au        0:35:30 A Dive into a Trove  A wander through the decades of digitised Australian newspapers on a search for references to "Fake Cures".  http://www.trove.nla.gov.au        Also           10 Years Ago  The Skeptic Zone #227 - 23.Feb.2013  Water Divining Preview We talk to Laurie Smith about the upcoming water divining tests in Mitta Mitta - Maynard's Spooky Action.. An interview with Simon Taylor, an Australian comedian and Hollywood writer. ... He writes for The Tonight Show with Jay Leno and much more - The Think Tank. Join Jo Benhamu, Eran Segev, Guy Segev and Richard Saunders for skeptical talk of skeptical issues  https://skepticzone.libsyn.com/the-skeptic-zone-227-23-feb-2013</t>
  </si>
  <si>
    <t>A-WNQIyBSSA</t>
  </si>
  <si>
    <t>2023 02 18</t>
  </si>
  <si>
    <t>https://youtu.be/PLquQERr0as</t>
  </si>
  <si>
    <t>The Skeptic Zone %23750 - 19.February.2023</t>
  </si>
  <si>
    <t>0:00:00 Introduction Richard Saunders        0:04:28 Brian Dunning - The Dangers of Film Making  We catch up with Skepoid Podcast host Brain Dunning who tells us of his unpleasant experience with hypothermia while filming his new documentary  The UFO Movie THEY Don't Want You to See  This interview was record in Bend, Orgeon.  http://www.theufo.movie        0:19:14 A Tribute to Dr Harriet Hall  Susan Gerbic reads her touching tribute to our late friend and tireless campaigner against quackery. This item was originally posted in the Skeptical Inquirer online.   https://skepticalinquirer.org/exclusive/harriet-hall-from-passive-skeptic-to-movement-juggernaut/        0:33:04 The Book of Tim. With Tim Mendham  What Goes Around By Tim Mendham  A delusion is a belief that is clearly false and that indicates an abnormality in the affected person's content of thought.  A reading from The Skeptic, Vol. 40 No. 2  http://www.skeptics.com.au        0:40:54 A Dive into a Trove  A wander through the decades of digitised Australian newspapers on a search for references to Canberra Skeptics.  http://www.trove.nla.gov.au        Also           10 Years Ago  The Skeptic Zone #226 - 16.Feb.2013  SOAP! An interview with Dr Krissy Wilson about talking how to get into SOAP or the Science of Anomalistic Phenomena - Maynard's Spooky Action.. Science in the Pub - Join Maynard in Newcastle for Science and beer! - A Chat with Dr Paul Willis. What's the latest inside news about the end of the dinosaurs? Let's ask Dr Paul Willis from the Royal Institution of Australia.  https://skepticzone.libsyn.com/the-skeptic-zone-226-16-feb-2013</t>
  </si>
  <si>
    <t>PLquQERr0as</t>
  </si>
  <si>
    <t>2023 02 11</t>
  </si>
  <si>
    <t>https://youtu.be/b4K08cpvMsA</t>
  </si>
  <si>
    <t>The Skeptic Zone %23749 - 12.February.2023</t>
  </si>
  <si>
    <t>0:00:00 Introduction Richard Saunders        0:04:10 You Can Count on Adrienne. With Adrienne Hill  Skeptical Workshops Online  Susan Gerbic tells Adrienne of two-hour interactive workshops held over Zoom. These workshops use case studies to practice interactions with people to have more respectful and productive conversations about odd things. The main goal is to become the person that people come to when they have questions about weird things. There are a series of workshop topics that can be customized for your group.  https://www.facebook.com/GSoWproject for more information.         0:19:24 Ovarian Cancer Awareness Month  We catch up with Dr Siobhan O'Sullivan for an update on her journey with ovarian cancer.  Siobhan O'Sullivan is an Australian political scientist and political theorist who is currently an associate professor in the School of Social Sciences, University of New South Wales. Her research has focused, among other things, on animal welfare policy and the welfare state.  https://www.ocrf.com.au        0:30:48 Australian Skeptics Newsletter  What skeptical news has caught the eye of Tim Mendham this week? Read by Adrienne Hill.  http://www.skeptics.com.au        0:44:34 The Book of Tim. With Tim Mendham  Tics and Tac-Tics #2 By Tim Mendham  A look at some of the strange superstitions that sporting people from around the world use to put their minds at ease before the big game.  A reading from The Skeptic, Vol. 42 No. 1  http://www.skeptics.com.au        Also           10 Years Ago  The Skeptic Zone #225 - 10.Feb.2013  Penny Chan and Hong Kong. Did she discover any 'Woo'? - AN HONEST LIAR - The Amazing Randi Story - Maynard's Spooky Action.. A chat with Ben Newsome, Director of the science outreach program, Fizzics Education - Science shows &amp;amp; educational products with real WOW factor! - Maynard at Skeptics in the Pub. And the big question this month is... "What do you think intuition is?"  https://skepticzone.libsyn.com/the-skeptic-zone-225-10-feb-2013</t>
  </si>
  <si>
    <t>b4K08cpvMsA</t>
  </si>
  <si>
    <t>2023 02 04</t>
  </si>
  <si>
    <t>https://youtu.be/obg-CCqu2x4</t>
  </si>
  <si>
    <t>The Skeptic Zone %23748 - 5.February.2023</t>
  </si>
  <si>
    <t>0:00:00
 Introduction Richard Saunders  0:03:10
 You Can Count on Adrienne. With Adrienne Hill  WikiProject Cryptozoology  With the help Richard Saunders, Adrienne takes a look at the top ten list of topics at "WikiProject Crypozoology", which is "a group dedicated to improving Wikipedia's coverage of articles related to cryptozoology, a pseudoscience and subculture. The goal of this WikiProject is to improve coverage of cryptozoology on English Wikipedia. This project covers notable figures and topics related to the subculture, its history, geographical diffusion, and related places and people. We will specifically deal with all articles contained in the Category:Cryptozoology and its subcategories."   https://en.wikipedia.org/wiki/Wikipedia:WikiProject_Cryptozoology    https://en.wikipedia.org/wiki/Wikipedia:WikiProject_Cryptozoology/Popular_pages   WikiProject Report, Special:FAQs   https://Wikipedia.org/wiki/Wikipedia:Wikipedia_Signpost/2013-04-01/WikiProject_report  0:27:29
 The Book of Tim. With Tim Mendham  Tics and Tac-Tics #1 By Tim Mendham  A look at some of the strange superstitions that sporting people from around the world use to put their minds at ease before the big game.  A reading from The Skeptic, Vol. 42 No. 1  http://www.skeptics.com.au  0:36:30
 A Dive into a Trove  A wander through the decades of digitised Australian newspapers on a search for references to "Iridology".  http://www.trove.nla.gov.au  Also
    10 Years Ago  The Skeptic Zone #224 - 3.Feb.2013  Maynard's Spooky Action.. An interview with Robert Llewellyn from TV's Red Dwarf - Report from the pages of 'The Skeptic', 'Do it Yourself' - Getting the skeptical message across through the mainstream media can be an uphill battle. So why not create your own? - A chat with Dr Meredith Doig, president of 'The Rationalist Society of Australia  https://skepticzone.libsyn.com/-the-skeptic-zone-224-3-feb-2013</t>
  </si>
  <si>
    <t>obg-CCqu2x4</t>
  </si>
  <si>
    <t>2023 01 28</t>
  </si>
  <si>
    <t>https://youtu.be/nHq_24h2aQs</t>
  </si>
  <si>
    <t>The Skeptic Zone %23747 - 29.January.2023</t>
  </si>
  <si>
    <t>0:00:00 Introduction Richard Saunders        0:03:00 Conspiracy Leaflet in my Letterbox.  From the One World Government to COVID-19 to H.A.A.R.P and much more besides. We examine a small leaflet that's been left in the letterboxes around Sydney suburbs.        0:21:02 Australian Skeptics Newsletter  What skeptical news has caught the eye of Tim Mendham this week? Read by Adrienne Hill.  http://www.skeptics.com.au        0:33:34 The Book of Tim. With Tim Mendham  A review of an important book in the history of Australian Skeptics.  Creationism: An Australian Perspective Edited by Martin Bridgstock and Ken Smith Australian Skeptics  https://tinyurl.com/CreationismAustSkeptics   A reading from The Skeptic, Vol. 40 No. 3  http://www.skeptics.com.au        0:43:44 A Dive into a Trove  A wander through the decades of digitised Australian newspapers on a search for references to the Australian Skeptics National Convention in 1990.  http://www.trove.nla.gov.au        Also           10 Years Ago  The Skeptic Zone #223 - 26.Jan.2013  Interview with Dr Pamela Gay - Dr Rachie Reports. Just what is 'fair balance' and how does it relate to skeptical issues? - Maynard's Spooky Action.. Maynard visits Embiggen Books in Melbourne and chats to Warren Bonett  https://skepticzone.libsyn.com/the-skeptic-zone-223-26-jan-2013</t>
  </si>
  <si>
    <t>nHq_24h2aQs</t>
  </si>
  <si>
    <t>2023 01 21</t>
  </si>
  <si>
    <t>https://youtu.be/LxXIdr_jkPk</t>
  </si>
  <si>
    <t>The Skeptic Zone %23746 - 22.January.2023</t>
  </si>
  <si>
    <t>0:00:00 Introduction Richard Saunders        0:03:08 You Can Count on Adrienne. With Adrienne Hill  WikiProject Skeptical  With the help Richard Saunders, Adrienne takes a look at the top ten list of topics at "WikiProject Skeptical", which is "dedicated to creating, improving, and monitoring articles related to Scientific skepticism (British English spelling: scepticism), also known as rational skepticism or skeptical inquiry. The focus includes articles about claims which are contrary to the current body of scientific evidence, or which involve the paranormal. The project ensures that these articles are written from a neutral point of view, and do not put forward invalid claims as truth."  https://en.wikipedia.org/wiki/Wikipedia:WikiProject_Skepticism    https://en.wikipedia.org/wiki/Wikipedia:WikiProject_Skepticism/Popular_pages   WikiProject Report, Special:FAQs   https://Wikipedia.org/wiki/Wikipedia:Wikipedia_Signpost/2013-04-01/WikiProject_report        0:28:12 ChatGPT on Skeptical Topics  Another trip down the rabbit hole of Artificial Intelligence as we seek answers from ChatGTP on skeptical topics including Psychics, Bigfoot, Spoon Bending, Homeopathy, Ghosts, Astrology and Palmistry.        0:40:19 A Dive into a Trove  A wander through the decades of digitised Australian newspapers on a search for references to "Creationism".  The Mercury - 18 Feb 1933 The Canberra Times - 29 March 1984 The Canberra Times - 6 Jan 1986 Woroni - 9 Sept 1985  http://www.trove.nla.gov.au        Also           10 Years Ago  The Skeptic Zone #222 - 21.Jan.2013  Maynard's Spooky Action.. An interview with Dr Krissy Wilson about talking to the dead - Danger 5. Just for fun, Richard Saunders checks in with Maynard as he hosts a public Q &amp;amp; A with the cast of this Australian TV show - Skeptical BBQ. Richard Saunders travels to Canberra for a screening of "Here be Dragons" by Brian Dunning and enjoys a chat with Kevin Davies, the president of Canberra Skeptics - The Think Tank. Join a host of Canberra Skeptics as they chat about Conspiracy Theories.  https://skepticzone.libsyn.com/the-skeptic-zone-222-21-jan-2013</t>
  </si>
  <si>
    <t>LxXIdr_jkPk</t>
  </si>
  <si>
    <t>2023 01 14</t>
  </si>
  <si>
    <t>https://youtu.be/qCfNUhfX-_c</t>
  </si>
  <si>
    <t>The Skeptic Zone %23745 - 15.January.2023</t>
  </si>
  <si>
    <t>0:00:00 Introduction Richard Saunders        0:04:22 You Can Count on Adrienne. With Adrienne Hill  Vale 'SkepDoc' Dr Harriet Hall MD  Adrienne pays tribute to Harriet, who was a retired family physician, former U.S. Air Force flight surgeon, author, science communicator and skeptic of international acclaim, who wrote about alternative medicine and quackery for magazines and articles discussing evidence-based medicine for the Science-Based Medicine blog. She usually wrote under her own name or used the pseudonym "The SkepDoc". She was also a frequent speaker at science and skepticism related conventions in the US and around the world.  https://tinyurl.com/skepdocseries   https://skepticzone.libsyn.com/size/5/?search=Harriet        0:17:42 Sydney Skeptics in the Pub  At long last Sydney Skeptics in the pub is back and looking forward to 2023. We hear from new pubber Stephen Bavaro, who was a recent speaker at the Australian Skeptics convention. Also from Tim Mendham and Richard Saunders as they address the crowd to talk about the Bent Spoon Award and more.        0:32:00 Australian Skeptics Newsletter  What skeptical news has caught the eye of Tim Mendham this week? Read by Adrienne Hill.  http://www.skeptics.com.au        0:40:28 A Dive into a Trove  A wander through the decades of digitised Australian newspapers on a search for references to "Medical Quackery".  http://www.trove.nla.gov.au        Also https://pintofscience.com.au/eoi         10 Years Ago  The Skeptic Zone #222 - 21.Jan.2013  Maynard's Spooky Action.. An interview with Dr Krissy Wilson about talking to the dead - Danger 5. Just for fun, Richard Saunders checks in with Maynard as he hosts a public Q &amp; A with the cast of this Australian TV show - Skeptical BBQ. Richard Saunders travels to Canberra for a screening of "Here be Dragons" by Brian Dunning and enjoys a chat with Kevin Davies, the president of Canberra Skeptics - The Think Tank. Join a host of Canberra Skeptics as they chat about Conspiracy Theories.  https://skepticzone.libsyn.com/the-skeptic-zone-222-21-jan-2013</t>
  </si>
  <si>
    <t>qCfNUhfX-_c</t>
  </si>
  <si>
    <t>2023 01 07</t>
  </si>
  <si>
    <t>https://youtu.be/M_MWySCmV6Q</t>
  </si>
  <si>
    <t>The Skeptic Zone %23744 - 8.January.2023</t>
  </si>
  <si>
    <t>0:00:00 Introduction Richard Saunders        0:03:06 You Can Count on Adrienne. With Adrienne Hill  WikiProject Paranormal  With the help of Rob Palmer and Richard Saunders, Adrienne takes a look at the top ten list of topics at "WikiProject Paranormal", which "aims to provide a framework for the improvement and organisation of articles related to the paranormal, anomalous phenomena and other similar areas."  https://Wikipedia.org/wiki/Wikipedia:WikiProject_Paranormal    https://Wikipedia.org/wiki/Wikipedia:WikiProject_Paranormal/Popular_pages   WikiProject Report, Special:FAQs   https://Wikipedia.org/wiki/Wikipedia:Wikipedia_Signpost/2013-04-01/WikiProject_report        0:24:36 A new book from Susan Gerbic  In this interview, Susan tell us of the book she is writing about so-called "Grief Vampires", people who prey on grieving and vulnerable people by apparently receiving messages from their dead loved ones.        0:37:32 A Dive into a Trove  A wander through the decades of digitised Australian newspapers on a search for references to "Amoung the Witches of Suburbia".  The Canberra Times - 30 August 1987  https://en.wikipedia.org/wiki/Wicca   http://www.trove.nla.gov.au        Also           10 Years Ago  The Skeptic Zone #221 - 13.Jan.2013  Maynard interviews with Brain Dunning about WORMS!.. and other monsters - Dr Rachie appears on the national TV show, 'The Project'. This time she comments on the anti-vaccination book "Melanie's Marvellous Measles" - The Think Tank. Join Dianne, Dr Rachie, Jo Benhamu, Eran Segev and Richard Saunders as they chat about skeptical news and events.  https://skepticzone.libsyn.com/the-skeptic-zone-221-12-jan-2013</t>
  </si>
  <si>
    <t>M_MWySCmV6Q</t>
  </si>
  <si>
    <t>2022 12 31</t>
  </si>
  <si>
    <t>https://youtu.be/LOaR25oUvb8</t>
  </si>
  <si>
    <t>The Skeptic Zone %23743 - 1.January.2023</t>
  </si>
  <si>
    <t>0:00:00 Introduction Richard Saunders        0:03:00 Pseudo Archaeology  An interview with Stephen Bavaro, a student and contributor to the Skeptic Magazine. His interest is in real archaeology versus pseudo archaeology.        0:17:36 The Skeptic Zone in Review  From January to December, 2022 was full of surprises, interesting reports and interviews on The Skeptic Zone Podcast. Richard Saunders takes a look at some of the highlights of the past year.        0:27:44 Evidence Please... with Jo Alabaster  In this classic report from 2015, Jo looks into "cupping therapy", a sure way to gain bruises on your back but little else.        0:34:02 A Dive into a Trove  A wander through the decades of digitised Australian newspapers on a search for references to "New Year Predictions".  http://www.trove.nla.gov.au        Also           10 Years Ago  The Skeptic Zone #220 - 6.Jan.2013  Maynard interviews with James Randi - Dr Rachael Dunlop. The AVN and Google - Maynard in the Pub! Sydney Skeptics in the Pub give Maynard their predictions for 2013  https://skepticzone.libsyn.com/the-skeptic-zone-220-6-jan-2013</t>
  </si>
  <si>
    <t>LOaR25oUvb8</t>
  </si>
  <si>
    <t>2022 12 24</t>
  </si>
  <si>
    <t>https://youtu.be/wF0zfM2nYu8</t>
  </si>
  <si>
    <t>The Skeptic Zone %23742 - 25.December.2022</t>
  </si>
  <si>
    <t>0:00:00 Introduction Richard Saunders        0:02:54 Dr Eugenie Scott - Part #2  In part two of a two part interview with Dr Eugenie Scott, we look at the lamentable so-called documentary series on Netflix entitled "Ancient Apocalypse". Also we hear about Eugenie's thoughts on debating creationists and other pseudoscientists.        0:24:32 Dog ate my... what?  Adrienne from very cold Calgary gives a report on a humorous but potentially serious mini labradoodle adventure that resulted in a vet visit, leading her to investigate nutritional trends for pets. She enlisted the help of the Triangle Area Skeptics member Faith Newsome Rodriguez, from Raleigh, North Carolina, whom she had the pleasure of staying with when she was on tour with Susan Gerbic of GSoW fame.        0:42:07 A Dive into a Trove  Funding for Trove under threat! We read a report about the possible discontinuation of this valuable resource. With thanks to listener Daryl Colquhoun.  A wander through the decades of digitised Australian newspapers on a search for references to San Francisco and the paranormal.  http://www.trove.nla.gov.au        Also Merry?? (sort of) Xmas from Maynard. Bah Humbug!</t>
  </si>
  <si>
    <t>wF0zfM2nYu8</t>
  </si>
  <si>
    <t>2022 12 17</t>
  </si>
  <si>
    <t>https://youtu.be/W1bCvPwf_iE</t>
  </si>
  <si>
    <t>The Skeptic Zone %23741 - 18.December.2022</t>
  </si>
  <si>
    <t>The Skeptic Zone #741 - 18 December 2022
         Show Notes       0:00:00 Introduction Richard Saunders        0:02:16 Dr Eugenie Scott - Part #1  In part one of a two part interview with Dr Eugenie Scott, we look at the ongoing battle against intelligent design, or creationism as it's truly known, and science. Eugenie also looks at the encroaching creationism and religious point of view into the public school system.        0:21:11 Australian Skeptics Newsletter  What skeptical news has caught the eye of Tim Mendham this week? Read by Adrienne Hill.  http://www.skeptics.com.au        0:38:50 A Dive into a Trove  A wander through the decades of digitised Australian newspapers on a search for references to "Crystal Power".  http://www.trove.nla.gov.au</t>
  </si>
  <si>
    <t>W1bCvPwf_iE</t>
  </si>
  <si>
    <t>2022 12 10</t>
  </si>
  <si>
    <t>https://youtu.be/umUiVuju-wA</t>
  </si>
  <si>
    <t>The Skeptic Zone %23740 - 11.December.2022</t>
  </si>
  <si>
    <t>0:00:00 Introduction Richard Saunders        0:07:56 ChatGPT  What can AI tell us about a skeptical podcast from Australia, Brian Dunning's movie, why people believe in UFOs, and the Skeptical Fairy Godmother Angel from the Internet?        0:00:00 The European Skeptics in Sydney  A relaxed chat around the table with the European Skeptics Podcast crew who were in Sydney as part of their Australian tour.        0:36:32 A Dive into a Trove  A wander through the decades of digitised Australian newspapers on a search for references to "Erich von Daniken".  http://www.trove.nla.gov.au</t>
  </si>
  <si>
    <t>umUiVuju-wA</t>
  </si>
  <si>
    <t>2022 12 03</t>
  </si>
  <si>
    <t>https://youtu.be/J41qUJ6NfnE</t>
  </si>
  <si>
    <t>The Skeptic Zone %23739 - 4.December.2022</t>
  </si>
  <si>
    <t>0:00:00 Introduction Adrienne Hill        0:03:02 Skepticon 2020  Tim Mendham phones in his report from the first day of the Australian Skeptics National Convention, including the winnner of the Bent Spoon Award.        0:07:54 A chat with Andras Pinter  During a recent visit to Sydney, Andras Pinter from the ESP, European Skeptics Podcast, spoke with Richard Saunders about podcasting and the trip to Australia by the European Skeptics.        0:17:55 Australian Skeptics Newsletter  What skeptical news has caught the eye of Tim Mendham this week? Read by Adrienne Hill.  http://www.skeptics.com.au        0:28:12 A Dive into a Trove  A wander through the decades of digitised Australian newspapers on a search for references to "Stanton Friedman".  http://www.trove.nla.gov.au        Also Australian Skeptics National Convention 2022 Science &amp;amp; Skepticism in a Changed World 3 - 4 December, National Library of Australia, Canberra https://skepticon.org.au</t>
  </si>
  <si>
    <t>J41qUJ6NfnE</t>
  </si>
  <si>
    <t>2022 11 26</t>
  </si>
  <si>
    <t>https://youtu.be/bgdqRwfyZDI</t>
  </si>
  <si>
    <t>The Skeptic Zone %23738 - 27.November.2022</t>
  </si>
  <si>
    <t>0:00:00 Introduction Maynard with Richard Saunders        0:05:50 Claire Klingenberg  Claire Klingenberg is the President of the European Council of Skeptical Organisations and co-organizer of the Czech Paranormal Challenge. Since 2013, she has spoken at multiple science and skepticism conferences, and has consulted on a range of projects where pseudoscientific belief meets science. This week she headed to the Skeptic Zone studios to chat with Richard Saunders.  https://www.youtube.com/watch?v=Vji9ygw00ZU        0:22:10 Rob Palmer at CSICon 2022  In his final report, Rob roves around the halls at CSICon 2022 in Las Vegas and bumps into Natalia Pasternak and Carlos Orsi from Brazil, Abhijit Chanda from India and Thomas Westbrook from Holy Koolaid on YouTube.  https://skepticalinquirer.org/authors/rob-palmer        0:40:58  A Dive into a Trove  A wander through the decades of digitised Australian newspapers on a search for references to "UFOs".   The Barrier Daily Truth - 30th May, 1950       The Sydney Morning Herald - 8th January, 1954       The Canberra Times - 8th July, 1965 The King Island Times - 9th June, 1976  http://www.trove.nla.gov.au        Also Australian Skeptics National Convention 2022 Science &amp;amp; Skepticism in a changed world 3 - 4 December, National Library of Australia, Canberra https://skepticon.org.au</t>
  </si>
  <si>
    <t>bgdqRwfyZDI</t>
  </si>
  <si>
    <t>2022 11 19</t>
  </si>
  <si>
    <t>https://youtu.be/6ZHuhnqTat4</t>
  </si>
  <si>
    <t>The Skeptic Zone %23737 - 20.November.2022</t>
  </si>
  <si>
    <t>0:00:00 Introduction Richard Saunders        0:04:04 An interview with Zion Lights  Zion Lights was a spokesperson for the 'Extinction Rebellion' organisation before leaving it owing to fundamental disagreements with the group's reasoning and activities. Today her focus is on the importance of communicating science effectively, the climate and ecological emergency, the problems with environmentalism and clean energy.  Skeptics in the Pub video https://youtu.be/f0mHZe1JEGM   https://www.zionlights.co.uk   https://www.emergencyreactor.org        0:32:54 Australian Skeptics Newsletter  What skeptical news has caught the eye of Tim Mendham this week? Read by Adrienne Hill.  Video https://youtu.be/4jakYguXUks    cumming.ucalgary.ca/resource/tourette-ocd/children-and-adults/disorder-specific-resources/tourette-syndrome-and-0   http://www.skeptics.com.au        0:42:04 Rob Palmer at CSICon 2022  Guest reporter Rob roves around the halls at CSICon 2022 in Las Vagas and bumps into Hollywood actor Aaron Fors together with Hannah Fors. Then Brain Dunning swings by with another update on 'The UFO Movie THEY Don't want you to see'.        Also Sydney Skeptics in the Pub Special Guests, 24th Nov. https://www.meetup.com/austskeptics/events/287036082   Australian Skeptics National Convention 2022 Science &amp;amp; Skepticism in a changed world 3 - 4 December, National Library of Australia, Canberra https://skepticon.org.au</t>
  </si>
  <si>
    <t>6ZHuhnqTat4</t>
  </si>
  <si>
    <t>2022 11 12</t>
  </si>
  <si>
    <t>https://youtu.be/6F8Vb5D6fS4</t>
  </si>
  <si>
    <t>The Skeptic Zone %23736 - 13.November.2022</t>
  </si>
  <si>
    <t>0:00:00 Introduction Richard Saunders        0:06:42 A Strongly Worded Letter  Skeptics receive all sorts of interesting letters from the public, some complimentary, some not. It seems that many people also believe that skeptical organisations wield much more power or influence than we really do. On today's show, Richard Saunders reads one of the more noteworthy examples of frustration from a corespondent.        0:18:16 You Can Count on Adrienne. With Adrienne Hill  The Story of 'Lady Ganga', Michele Frazier Baldwin, daughter of Kendrick and Ruth Frazier.  When Michele, a 45 year old Mother of three was diagnosed with late-stage cervical cancer, she took this as a call-to-action. She decided that she would travel to India to paddle board over 700 miles down the Ganges River, spreading awareness about this disease that was going to kill her and breaking a World Record in the process.  https://www.ladyganga.world   LADY GANGA: NILZA'S STORY https://www.youtube.com/watch?v=u5yMCzx0ctU        0:23:34 Rob Palmer at CSICon 2022  Guest reporter Rob roves around the halls at CSICon 2022 in Las Vagas and bumps into Kyle Polich from the Data Skeptic Podcast, Karl Withakay and JD Sword.        0:38:12 A Dive into a Trove  A wander through the decades of digitised newspapers on a search for references to Kendrick Frazier.   1989, Nov 25 - Kenosha News 1976, July 26 - Benton Courier 1995, Aug 28 - Clovis News        Also Sydney Skeptics in the Pub Special Guests, 24th Nov. https://www.meetup.com/austskeptics/events/287036082   Australian Skeptics National Convention 2022 Science &amp;amp; Skepticism in a changed world 3 - 4 December, National Library of Australia, Canberra https://skepticon.org.au</t>
  </si>
  <si>
    <t>6F8Vb5D6fS4</t>
  </si>
  <si>
    <t>2022 11 05</t>
  </si>
  <si>
    <t>https://youtu.be/zFnzvurf2g8</t>
  </si>
  <si>
    <t>The Skeptic Zone %23735 - 6.November.2022</t>
  </si>
  <si>
    <t>0:00:00 Introduction Richard Saunders        0:05:34 Rob Palmer at CSICon 2022  Guest reporter Rob roves around the halls at CSICon 2022 in Las Vagas and bumps into David Robert Grimes, a physicist, cancer researcher, and author. Rob also catches up with Ramiro Rodriguez from the 'Triangle Skeptics' and finaly to Prof. Richard Dawkins.        0:15:12 Australian Skeptics Newsletter  What skeptical news has caught the eye of Tim Mendham this week? Read by Adrienne Hill.  http://www.skeptics.com.au        0:27:24 Evidence Please! With Jo Alabaster  A classic report from 2016 about Biodynamic Gardening. Yes, truth can be stranger then fiction!        0:41:02 A Dive into a Trove  A wander through the decades of digitised newspapers on a search for references to James Randi and Uri Geller.  Geller on Tonight Show  https://youtu.be/zD7OgAdCObs        Also Sydney Skeptics in the Pub Special Guests, 24th Nov. https://www.meetup.com/austskeptics/events/287036082   Australian Skeptics National Convention 2022 Science &amp;amp; Skepticism in a changed world 3 - 4 December, National Library of Australia, Canberra https://skepticon.org.au</t>
  </si>
  <si>
    <t>zFnzvurf2g8</t>
  </si>
  <si>
    <t>2022 10 29</t>
  </si>
  <si>
    <t>https://youtu.be/_-db2AyOHgg</t>
  </si>
  <si>
    <t>The Skeptic Zone %23734 - 30.October.2022</t>
  </si>
  <si>
    <t>0:00:00 Introduction Richard Saunders
0:05:48 Rob Palmer at CSICon 2022  Guest reporter Rob roves around the halls at CSICon 2022 in Las Vagas and bumps into Joseph Uscinski who is a professor of political science at the University of Miami and speaker at the convention. He also catches up with Wendy Hughes to talk about 'Romance Scams'. Next he chats to Adrienne Hill and finaly to Prof. Richard Wiseman.
0:22:55 You Can Count on Adrienne. With Adrienne Hill  The tables are turned as Adrienne interviews Rob Palmer about his Sunday Papers presentation of 'The Great Australian Psychic Prediction Project'.  https://www.youtube.com/watch?v=7kcly0Ooczo
0:37:15 A Dive into a Trove  A wander through the decades of digitised Australian newspapers on a search for references to "Timothy Good".  http://www.trove.nla.gov.au        
Also Australian Skeptics National Convention 2022 Science &amp;amp; Skepticism in a changed world 3 - 4 December, National Library of Australia, Canberra https://skepticon.org.au</t>
  </si>
  <si>
    <t>_-db2AyOHgg</t>
  </si>
  <si>
    <t>2022 10 23</t>
  </si>
  <si>
    <t>https://youtu.be/eJzI6Ppkg7g</t>
  </si>
  <si>
    <t>The Skeptic Zone %23733 - 23.October.2022</t>
  </si>
  <si>
    <t>0:00:00 Introduction Richard Saunders        0:03:50 You Can Count on Adrienne  CSICon 2022. Skeptics from all over the world are in Las Vegas for this major convention. Adrienne gives us her preview of the meeting.  https://csiconference.org        0:12:07 Australian Skeptics Newsletter  What skeptical news has caught the eye of Tim Mendham this week? Read by Richard Saunders.  http://www.skeptics.com.au        0:23:52 Evidence Please! With Jo Alabaster  A classic report from 2016 about the dangers of 'Black Salve'. No good for cancers or anything else! Black salve, also known by the brand name Cansema, is a pseudoscientific alternative cancer treatment.  https://en.wikipedia.org/wiki/Black_salve        0:35:15 A Dive into a Trove  A wander through the decades of digitised Australian newspapers on a search for references to "The Psychic Side".  http://www.trove.nla.gov.au        Also Australian Skeptics National Convention 2022 Science &amp;amp; Skepticism in a changed world 3 - 4 December, National Library of Australia, Canberra https://skepticon.org.au</t>
  </si>
  <si>
    <t>eJzI6Ppkg7g</t>
  </si>
  <si>
    <t>2022 10 15</t>
  </si>
  <si>
    <t>https://youtu.be/FOfYg_QI2ZU</t>
  </si>
  <si>
    <t>The Skeptic Zone %23732 - 16.October.2022</t>
  </si>
  <si>
    <t>0:00:00 Introduction Richard Saunders        0:03:28 UFOs!  We catch up with podcaster of Brian Dunning to learn more about the process of making a documentary film. Brian's new movie will be called "The UFO movie they don't want you to see!"  https://www.briandunning.com/ufo   https://skeptoid.com/episodes/4208        0:25:34 A Dive into a Trove  A wander through the decades of digitised Australian newspapers on a search for references to the "Disappearance of Frederick Valentich".   Canberra Times - 23 October 1978 Canberra Times - 25 October 1978 Canberra Times - 29 October 1978 Papua New Guinea Post - 27 October 1978  https://skepticalinquirer.org/2013/11/the-valentich-disappearance-another-ufo-cold-case-solved/   https://skeptoid.com/episodes/4385   http://www.trove.nla.gov.au        0:46:04 Australian Science Communicators  Jirana Boontanjai and Tom Carruthers  The Australian Science Communicators is the peak body for science communicators and science journalists in Australia. Established in 1994, the Australian Science Communicators has grown to a national network of more than 1650 subscribers and 450 financial members working in science and technology communication, including science journalists and writers, public information officers for academic and research organisations, scientists, museum professionals, science educators, science film-makers, and many other diverse professions united by the common theme of making science accessible.  https://www.asc.asn.au   https://www.asc.asn.au/blog/2022/09/05/the-2023-science-communicators-conference   https://pintofscience.com.au        Also Australian Skeptics National Convention 2022 Science &amp;amp; Skepticism in a changed world 3 - 4 December, National Library of Australia, Canberra https://skepticon.org.au</t>
  </si>
  <si>
    <t>FOfYg_QI2ZU</t>
  </si>
  <si>
    <t>2022 10 08</t>
  </si>
  <si>
    <t>https://youtu.be/fKYLyXAeZeg</t>
  </si>
  <si>
    <t>The Skeptic Zone %23731 - 9.October.2022</t>
  </si>
  <si>
    <t>0:00:00 Introduction Richard Saunders        0:09:09 The Real ESP  Great news for Australians, The ESP are coming to Canberra for Skepticon 2022. We chat to the team, Andras G Pinter, Pontus Bockman, Annika Harrison (and special guest) and find out what they will be talking about at the upcoming convention.  https://theesp.eu        0:16:32 Queen Elizabeth II Predictions from 1952  What were some of the amazing predictions made back in the 1950s about Queen Elizabeth II? We dive into some digital archives to find out what people were thinking and predicting 70 years ago.        0:24:52 Australian Skeptics Newsletter  What skeptical news has caught the eye of Tim Mendham this week? Read by Richard Saunders.  http://www.skeptics.com.au        0:35:18 A Dive into a Trove  A wander through the decades of digitised newspapers on a search for references to "Psychic Surgery".  http://www.trove.nla.gov.au        Also Australian Skeptics National Convention 2022 Science &amp;amp; Skepticism in a changed world 3 - 4 December, National Library of Australia, Canberra https://skepticon.org.au</t>
  </si>
  <si>
    <t>fKYLyXAeZeg</t>
  </si>
  <si>
    <t>2022 10 01</t>
  </si>
  <si>
    <t>https://youtu.be/Ai1gJPd6T04</t>
  </si>
  <si>
    <t>The Skeptic Zone %23730 - 2.October.2022</t>
  </si>
  <si>
    <t>0:00:00 Introduction Richard Saunders        0:03:36 Claire Klingenberg for Skepticon 2022  Claire Klingenberg is the president of the European Council of Skeptical Organisations. She has been involved in the skeptic movement since 2013 as co-organiser of the Czech Paranormal Challenge.  https://www.clairek.com        0:14:04 Take Stock - With Shelley Stocken  Does Naturopathy work? The truth about ‘natural’ medicine.  Recent reports of a Sydney naturopath allegedly endangering the life of a baby; the son of a naturopath shunning radiotherapy for “alternative therapies”; and a disgraced Gold Coast doctor turning to naturopathy rather than maintaining her registration raises the question, what’s the deal with naturopathy? (From 2016)   http://www.news.com.au/lifestyle/health/health-problems/does-naturopathy-work-the-truth-about-natural-medicine/news-story/ebba033e2bad6801f736db1a9235cc9e        0:20:56 A Major Battle Won in the Continuing War on Homeopathy Fraud  On Thursday, a three judge panel for the D.C. Court of Appeals reversed the dismissal of suits the Center for Inquiry brought against Walmart and CVS over claims that they deceived customers by marketing fake medicine as if it were real.  Walmart and CVS shelve homeopathic products alongside real medicine. This placement is deceptive to consumers who can easily confuse it for scientifically-tested products that provably work – which they are not.   https://centerforinquiry.org/blog/score-one-for-the-good-guys-a-major-battle-won-in-the-continuing-war-on-homeopathy-fraud        0:27:50 Alternative health clinics face closure  The NSW health watchdog has been given the power to shut alternative health clinics, including naturopaths and chiropractors, for not complying with its code of conduct.  https://www.facebook.com/AustralianSkepticsIn   Press Conference NSW Minster for Health 2002 https://www.youtube.com/watch?v=7pXs4Gwy3o0        0:34:04  A Dive into a Trove  A wander through the decades of digitised newspapers on a search for references to "Ghosts in Canada". With special guest reader Adrienne Hill.   The Calgary Albertan - 22nd June, 1912       The Vancouver Province - 24th November, 1996    The Winnipeg Free Press - 28th October, 2012  https://www.calgary.ca/arts-culture/heritage-sites/city-hall-ghosts.html        Also Australian Skeptics National Convention 2022 Science &amp;amp; Skepticism in a changed world 3 - 4 December, National Library of Australia, Canberra https://skepticon.org.au</t>
  </si>
  <si>
    <t>Ai1gJPd6T04</t>
  </si>
  <si>
    <t>2022 09 24</t>
  </si>
  <si>
    <t>https://youtu.be/E4x2B7kR4fE</t>
  </si>
  <si>
    <t>The Skeptic Zone %23729 - 25.September.2022</t>
  </si>
  <si>
    <t>0:00:00 Introduction Richard Saunders        0:04:24 You Can Count on Adrienne  Pseudoscience in Education  In this discussion, Adrienne Hill, Kelly Burke, and the Skeptical Fairy Godmother Angel from the internet, aka the tooth fairy, aka Michelle Bijkersma, get together to discuss pseudoscience in education within their three countries of Canada, the USA and Australia.  This is an edited version of the conversation, only touching on a few of the topics they cover in the full recording. But you can hear the unedited version by going to the Skeptic Zone YouTube page or by clicking on the link in this week's show notes. We also ask you to tell any teachers you might know about this conversation.  Full version here: https://youtu.be/EVRvs01tXPQ        0:22:34 A Dive into a Trove  A wander through the decades of digitised Australian newspapers on a search for references to "Kebrina Kinkade".  Sydney Morning Herald - 16th March 1980  http://www.trove.nla.gov.au        0:40:22 Australian Skeptics Newsletter  What skeptical news has caught the eye of Tim Mendham this week? Read by Adrienne Hill.  http://www.skeptics.com.au        0:50:54 Maynard's Spooky Action  What's on Maynard's Podcast? A new book from longtime music industry insider Jane Gazzo fills in Australian music history from a time before oversharing became endemic. Sound As Ever: A celebration of the greatest decade in Australian music (1990-1999), a book with Andrew P Street covers most things that you should know about the optimistic musical decade that was dashed against the uncaring digital rocks of the 21st century.  http://www.maynard.com.au        Also https://en.m.wikipedia.org/wiki/Winchester_Mystery_House   Australian Skeptics National Convention 2022 Science &amp;amp; Skepticism in a changed world 3 - 4 December, National Library of Australia, Canberra https://skepticon.org.au</t>
  </si>
  <si>
    <t>E4x2B7kR4fE</t>
  </si>
  <si>
    <t>https://youtu.be/EVRvs01tXPQ</t>
  </si>
  <si>
    <t>Pseudoscience in Education</t>
  </si>
  <si>
    <t>In this discussion, Adrienne Hill, Kelly Burke, and The Skeptical Fairy Godmother from the internet, aka the tooth fairy, aka Michelle Bijkersma, got together to discuss pseudoscience in education within our three countries, Canada, the USA and Australia.
00:00:00 Introduction - Adrienne Hill
00:03:08 Kelly’s Teaching Experience
00:03:18 Michelle’s Teaching Experience
00:03:53 Right Brain Left Brain Myth
00:13:35 Teacher Preparation￼
00:16:12 Professional Development￼
00:17:07 False Dichotomy￼
00:17:49 Evidence Based Practices / Time Management￼
00:21:21 H.I.T.S. - High Impact Teaching Strategies
00:23:47 Myths About Homework
00:31:25 Growth Mindset vs. Fixed Mindset
00:39:05 Full Moon
00:41:46 Wrap Up</t>
  </si>
  <si>
    <t>EVRvs01tXPQ</t>
  </si>
  <si>
    <t>2022 09 17</t>
  </si>
  <si>
    <t>https://youtu.be/5PXC7J9g96A</t>
  </si>
  <si>
    <t>The Skeptic Zone %23728 - 18.September.2022</t>
  </si>
  <si>
    <t>0:00:00 Introduction Richard Saunders        0:04:18 Did Nostradamus Predict death of the Queen?  Some claim Nostradamus predicted with accuracy the year in which Queen Elizabeth II would die, but also that he foresaw the crowning of Prince Harry as king. It turn out either is true. We look into the claim and hear from some who believe it to be true.   https://www.snopes.com/fact-check/nostradamus-king-charles-harry        0:17:14 The Skeptical Fairy on a Train  Appearing from a thunderclap and a puff of smoke, the Skeptical Fairy reminds us that we can enjoy skeptical events online.        0:19:34 King Charles III - Predictions  With the accession to the British throne of King Charles III, we take a look at some of the predictions made about him (as the Prince of Wales) over the last 20 years, catalogued in the database of the Great Australian Psychic Prediction Project.        0:31:46 Jim Wilshire - Skeptical Poem  The Donor        0:32:46 A Dive into a Trove  A wander through the decades of digitised Australian newspapers and other publications. This week "What's Happening in ESP Today?" from 1980.  http://www.trove.nla.gov.au        Also   Vic Skeptics https://vicskeptics.wordpress.com/events</t>
  </si>
  <si>
    <t>5PXC7J9g96A</t>
  </si>
  <si>
    <t>2022 09 11</t>
  </si>
  <si>
    <t>https://youtu.be/ehZbnyWpbWQ</t>
  </si>
  <si>
    <t>The Skeptic Zone %23727 - 11.September.2022</t>
  </si>
  <si>
    <t>0:00:00 Introduction Richard Saunders        0:04:00 Queen Elizabeth II - Predictions  With the death of Queen Elizabeth II, we take a look at some of the predictions made about her over the last 20 years, catalogued in the database of the Great Australian Psychic Prediction Project.        0:11:52 Australian Skeptics Newsletter  What skeptical news has caught the eye of Tim Mendham this week? Read by Adrienne Hill.  http://www.skeptics.com.au        0:19:48 The Book of Tim. With Tim Mendham  The Unicorn - Part 3 - By Anthony G Wheeler  Do Unicorns exist? Have Unicorns ever existed?  These may seem like simple questions, questions to which the answers are well known. Nevertheless, they are not. We cannot select our answers from just 'yes' or 'no'. The answers have been sought for hundreds of years, and even now the answers are not simple.  A reading from The Skeptic, Vol. 14 No. 1  http://www.skeptics.com.au        0:34:22 Jim Wilshire - Skeptical Poem  Beneath a Black Balloon        0:36:32 A Dive into a Trove  A wander through the decades of digitised Australian newspapers on a search for references to "Telepathy".  http://www.trove.nla.gov.au        Also Australian Skeptics National Convention 2022 Science &amp;amp; Skepticism in a changed world 3 - 4 December, National Library of Australia, Canberra https://skepticon.org.au</t>
  </si>
  <si>
    <t>ehZbnyWpbWQ</t>
  </si>
  <si>
    <t>2022 09 03</t>
  </si>
  <si>
    <t>https://youtu.be/BMLeiGCZeCg</t>
  </si>
  <si>
    <t>The Skeptic Zone %23726 - 4.September.2022 DETAILS</t>
  </si>
  <si>
    <t>0:00:00 Introduction Richard Saunders        0:05:30 A Psychic in Court  With a guilty verdict handed down in the Chris Dawson murder trial, Richard Saunders recounts the day he was in court in 2020 to hear the testimony of a so-called 'Psychic' who has a tenuous link to the case.  This report, together with comments form Nicholas Cowdery AO, QC, appeared in the March 2020 issues of 'The Skeptic'.        0:25:52 The Book of Tim. With Tim Mendham  The Unicorn - Part 2 - By Anthony G Wheeler  Do Unicorns exist? Have Unicorns ever existed?  These may seem like simple questions, questions to which the answers are well known. Nevertheless, they are not. We cannot select our answers from just 'yes' or 'no'. The answers have been sought for hundreds of years, and even now the answers are not simple.  A reading from The Skeptic, Vol. 14 No. 1  http://www.skeptics.com.au        0:35:38 Anti-vaxxers to pay $214,023 in legal costs  A group of Australian anti-vaxxers who tried to sue governments citing fears over "a new world order" have been slugged with a $214,023 legal bill after the case was thrown out of court.  https://tinyurl.com/29vy2zrt        0:40:38 A Dive into a Trove  A wander through the decades of digitised Australian newspapers on a search for references to "Zodiac".  http://www.trove.nla.gov.au        0:55:12 Jim Wilshire - Skeptical Poem  Zodiac Man  https://youtu.be/Mi5Z9MTTuuU          Also Australian Skeptics National Convention 2022 Science &amp; Skepticism in a changed world 3 - 4 December, National Library of Australia, Canberra https://skepticon.org.au Bob Nixon investigation https://youtu.be/6n0S8ENMlEo</t>
  </si>
  <si>
    <t>BMLeiGCZeCg</t>
  </si>
  <si>
    <t>2022 08 27</t>
  </si>
  <si>
    <t>https://youtu.be/7kc0Tjow5Jg</t>
  </si>
  <si>
    <t>The Skeptic Zone %23725 - 28.August.2022</t>
  </si>
  <si>
    <t>0:00:00 Introduction Richard Saunders        0:04:34 Tik Tok Astrology  Hundreds of Tik Tok videos are dedicated to Astrology. What do they tell us about this ancient belief system? What can we learn? Find out as we review a small selection of those who claim to read the stars.        0:18:48 Australian Skeptics Newsletter  What skeptical news has caught the eye of Tim Mendham this week? Read by Adrienne Hill.  http://www.skeptics.com.au        0:28:24 The Book of Tim. With Tim Mendham  The Unicorn - Part 1 - By Anthony G Wheeler  Do Unicorns exist? Have Unicorns ever existed?  These may seem like simple questions, questions to which the answers are well known. Nevertheless, they are not. We cannot select our answers from just 'yes' or 'no'. The answers have been sought for hundreds of years, and even now the answers are not simple.  A reading from The Skeptic, Vol. 14 No. 1  http://www.skeptics.com.au        0:40:12 Jim Wilshire - Skeptical Poem  God's Dad  https://youtu.be/es95UEpQmDY          0:41:00 A Dive into a Trove  A wander through the decades of digitised Australian newspapers on a search for references to "The Bermuda Triangle".  http://www.trove.nla.gov.au</t>
  </si>
  <si>
    <t>7kc0Tjow5Jg</t>
  </si>
  <si>
    <t>2022 08 21</t>
  </si>
  <si>
    <t>https://youtu.be/oD1RDQiWywo</t>
  </si>
  <si>
    <t>The Skeptic Zone %23724 - 21.August.2022</t>
  </si>
  <si>
    <t>0:00:00 Introduction Richard Saunders        0:04:40 Maynard's Spooky Action  Family Science Day at Parramatta  The Mystery Investigators team take part in Family Science Day at Parramatta Square. No spoon is safe as Richard Saunders, Ian Bryce and Maynard entertain hundreds of mums, dads and kids. Maynard also asks the big question "What does science mean to you?"  With special thanks to Frankie Lee, the City of Parramatta, Western Sydney University and The Powerhouse Museum.        0:19:38 Mind Body Wallet  20 years of predictable surprises. From so-called psychics to quack medical machines, Sydney's Festival of Mind Body Spirit never fails to trot out the same old tired nonsense.        0:26:42 The Book of Tim. With Tim Mendham  The Little People  Tim looks at those micro nations and principalities that spring up around the world. You too can be a monarch of your own country... sort of.  A reading from The Skeptic, Vol. 40 No. 3  http://www.skeptics.com.au        0:38:40 A Dive into a Trove  A wander through the decades of digitised Australian newspapers on a search for references to the Min Min Light.  http://www.trove.nla.gov.au        0:53:58 Jim Wilshire - Skeptical Poem  Min Min Man  https://www.youtube.com/watch?v=Fqo5nPig3NY</t>
  </si>
  <si>
    <t>oD1RDQiWywo</t>
  </si>
  <si>
    <t>https://youtu.be/mDhdUFeoGUw</t>
  </si>
  <si>
    <t>The Odd Moment</t>
  </si>
  <si>
    <t>Bloopers from the making of Jim Wilshire's poems.</t>
  </si>
  <si>
    <t>mDhdUFeoGUw</t>
  </si>
  <si>
    <t>2022 08 20</t>
  </si>
  <si>
    <t>https://youtu.be/Mi5Z9MTTuuU</t>
  </si>
  <si>
    <t>Zodiac Man. Written and read by Jim Wilshire.</t>
  </si>
  <si>
    <t>ZODIAC MAN
He was a complicated puzzle, an enigma of the sign,
a multitude of types placed together by design,
with all the characteristics of the symbols of our birth,
in a melting pot of humankind, a true Man of Earth.
He walked like a Pisces and talked like a Sag,
and wore the Taurean demeanor like a veritable badge.
His style was affected by the influence of the moon,
but it's likely his Libra, came into cusp too soon.
Virgo laid its hand upon this man of many parts,
and his Gemini certainly stops where his Capricorn starts,
which gives you a perception that he may have the Aries,
although his Cancer side luckily, is away with the fairies.
Aquarius has washed him where Scorpio stung its stings,
and Leo roars loudly, you can hear it when he sings,
this man of many colours with their influences clear,
from a birth which broke records when it went on for a year.
Some claim that he is layered by the impressions of the stars,
and if you study him very closely you can just detect the scars,
where the doctors separated him from his ego, early on,
that's why he's now so precious although his aura's nearly gone.
jswC10.00</t>
  </si>
  <si>
    <t>Mi5Z9MTTuuU</t>
  </si>
  <si>
    <t>https://youtu.be/2qfzZq_27dk</t>
  </si>
  <si>
    <t>Winner Time. Written and read by Jim Wilshire.</t>
  </si>
  <si>
    <t>WINNER TIME
In your travels, did you notice that today was a bonza day,
the last of autumn's colours being squeezed out of May,
and the sun, taking off its overcoat for a last long look,
waiting to hang winter upon the prong of autumn's hook.
Beautiful air, and a sky the colour of skies in your mind,
the hue you caught as a child and you can't leave behind,
blending brown, where trees dropped summer on the ground,
and the birds are busy teaching the brood bunched around.
Don't be fooled, if autumn slyly slips into a summer dress,
it's last year's fashion just a flash in the pan as a warm caress,
before the shawl, shoulder sitting sifts out little bits of cold,
and autumn suddenly looks out of style and brown and old.
Darkness comes, on a palette of colours for long winter nights,
the cold tones of evening painting stark and starry sights,
before mist, the fairy floss kiss descends its cold clamp,
and everything is winter land and marked with wonder's stamp.
jswC5.01
Jim Wilshire 1951 - 2002. Radio star from the 1970s - 1980s and voiceover man for 'The Skeptic Zone Podcast'. Video and production by Richard Saunders, 2007.</t>
  </si>
  <si>
    <t>2qfzZq_27dk</t>
  </si>
  <si>
    <t>https://youtu.be/U-02MdQKNZk</t>
  </si>
  <si>
    <t>Wandiligong Mist. Written and read by Jim Wilshire.</t>
  </si>
  <si>
    <t>WANDILIGONG MIST
The cotton wool clouds lay like meringue across the hilltops,
a matting of fairy floss mist crowned the caps of the treetops,
and every now and then a shaft of yellow sunlight dropped,
painting the hunched up hills, where the black sky stopped.
Sun showers spotted the windscreen and the wipers squeaked,
while muted autumn tones were bright where sunshine peeked,
and the ribbon of tar glistened like a dew drop dappled path,
until the rain came down again and nature took another bath.
The curlicue cloudscape draped itself gracefully over the land,
like a frilly cuff on the weather coat framing the sky's hand,
as it daubed a winter wash across the autumn picture piece,
and the May brown metallic hues dyed the golden fleece.
jsw C5.02
Jim Wilshire 1951 - 2002. Radio star from the 1970s - 1980s and voiceover man for 'The Skeptic Zone Podcast'. Video and production by Richard Saunders, 2007.</t>
  </si>
  <si>
    <t>U-02MdQKNZk</t>
  </si>
  <si>
    <t>https://youtu.be/aNjnfCaR5QM</t>
  </si>
  <si>
    <t>The Donor. Written and read by Jim Wilshire.</t>
  </si>
  <si>
    <t>THE DONOR
I've decided to be radical and join the growing donor list,
tick the box on my organ which states what won't be missed
should the worst happen to me and I pass away my cares,
I donate my driver's licence to someone who's lost theirs.
Maybe I could extend it to many other things which I own,
if something happens to me they can transplant my phone,
or even my old computer should I be slipped a mortal slap,
can be passed on to the family of some poor chipless chap.
If I should fall victim to some dark and malignant rumour,
then I bequeath my laughing bits and my sense of humour,
to anyone who can use them and set the lahahaughter free,
and for anyone who needs it I'll donate my instant repartee!
jswC11.00
Jim Wilshire 1951 - 2002. Radio star from the 1970s - 1980s and voiceover man for 'The Skeptic Zone Podcast'. Video and production by Richard Saunders, 2007.</t>
  </si>
  <si>
    <t>aNjnfCaR5QM</t>
  </si>
  <si>
    <t>https://youtu.be/taRcnC8RAZ4</t>
  </si>
  <si>
    <t>The Digger. Written and read by Jim Wilshire.</t>
  </si>
  <si>
    <t>THE DIGGER
There was an Aussie digger in the trenches in the war,
Landed in the night on a barbed wire foreign shore,
Running jumping digging, 'though the reasons were unsure.
Left at home a family, young wife and infant son,
I'll be home by Christmas when all the war is done,
Don't fret for me darling, I should have a bit of fun.
Starry eyes are glassy now, thinking of his wife,
This isn't hunting rabbits this is fighting for your life,
Forget about Christmas, the world's in too much strife.
The bombs are like thunder but dirt is the rain,
The sound echoes numbly deep inside my brain,
I didn't know I never had a measurement of pain.
The digger's boots are still, unpolished in the mud,
He only felt the bang as a dying little thud,
The digger's heart has stopped, he has given us his blood.
Now that war's long gone there's another one to try,
Another one to teach the son how to learn to die,
And the only sound left is a muffled mother's cry.
There was an Aussie digger in the trenches in the war,
Died in the night on a cold and dirty shore,
Leaving just our memories, of those who are no more.
jswC4.89
Jim Wilshire 1951 - 2002. Radio star from the 1970s - 1980s and voiceover man for 'The Skeptic Zone Podcast'. Video and production by Richard Saunders, 2007.</t>
  </si>
  <si>
    <t>taRcnC8RAZ4</t>
  </si>
  <si>
    <t>https://youtu.be/UxskpEuOgC4</t>
  </si>
  <si>
    <t>The Cat. Written and read by Jim Wilshire.</t>
  </si>
  <si>
    <t>THE CAT
The cat lay curled in a coiled up ball,
His furry features faced the wall,
His tail tip tapped a mouse code call,
A dancing chance for something small.
Then he sharpened up a sleeping ear,
With half closed eyes he peeked a peer,
Instincts stirred sensed something near,
Nostrils sniffed for the scent of fear.
His tail stopped tapping but it trembled at the tip,
His eyes and ears open plus a sliver of the lip,
Steady ever ready for the mouse to make a slip,
He did a lope &amp; leap &amp; a double back flip.
He played all day with carcass of his kill,
For he thought it wasn't dead &amp; just that it was ill,
But it's just as well he's eaten for he wouldn't have his fill,
'Cause it's not a little mouse just a Teddy Bear called Bill.
(For Smudge the cat)
jswC2.89
Jim Wilshire 1951 - 2002. Radio star from the 1970s - 1980s and voiceover man for 'The Skeptic Zone Podcast'. Video and production by Richard Saunders, 2007.</t>
  </si>
  <si>
    <t>UxskpEuOgC4</t>
  </si>
  <si>
    <t>https://youtu.be/AiPtflBjWog</t>
  </si>
  <si>
    <t>Rain. Written and read by Jim Wilshire.</t>
  </si>
  <si>
    <t>RAIN
Pit-a-pat drip, pit-a-pat drip, it's pit-a-pat raining.
Waterfalling from the sky, drip driving draining
behemoth big buckets above the damp and light,
the same ones which downpour darkness at night.
Wet soaky slippery anywhere the water drips,
down your socks slidey slithery slippered slips,
and cats and dogs tumble from the stormy sky,
thunder rumbling barking howls her wettest cry.
Caboodle thumb rumble electric crack attack
a billion bulbs brightly bursting blasting back,
until the blunderbus thunder busts apart the air,
tearing holes for the lightning to get out of there.
Gurgle swerve glop bubble hurry rush the gutter
flushing faster diving through the grating clutter,
choking things floating things overflow the path,
plop plop plop now your shoes have had a bath.
Slowly, the silence, breaks through the quiet,
waltzing water trickling quickly from the riot,
the aqua opera over so the sun starts straining,
to suck up all the water now it's stopped raining.
jswC11.00
Jim Wilshire 1951 - 2002. Radio star from the 1970s - 1980s and voiceover man for 'The Skeptic Zone Podcast'. Video and production by Richard Saunders, 2007.</t>
  </si>
  <si>
    <t>AiPtflBjWog</t>
  </si>
  <si>
    <t>https://youtu.be/hWJI0r1f9Qs</t>
  </si>
  <si>
    <t>Postcard from Melbourne. Written and read by Jim Wilshire.</t>
  </si>
  <si>
    <t>POSTCARD FROM MELBOURNE
Rustic pastel painted palings,
Wrought iron posts &amp; rusty railings,
Quaint and dainty picket fences,
Ease the eye &amp; touch the senses.
Humble numbers cast in brass,
Frosted floral stained in glass,
Rocking chair on paving stones,
Convict brick in earthy tones.
Coir doormat's well worn welcome,
Knobbly knockers hanging handsome,
Snapshot lanterns' filtered lights,
Postcard perfect Melbourne sights.
jswC2.89
Jim Wilshire 1951 - 2002. Radio star from the 1970s - 1980s and voiceover man for 'The Skeptic Zone Podcast'. Video and production by Richard Saunders, 2007.</t>
  </si>
  <si>
    <t>hWJI0r1f9Qs</t>
  </si>
  <si>
    <t>https://youtu.be/vnvp3lWOW9o</t>
  </si>
  <si>
    <t>Olympicked. Written and read by Jim Wilshire.</t>
  </si>
  <si>
    <t>OLYMPICKED
Australia, you bloody beauty, you got the Olympic Games.
That'll stop them picking on us and calling us woosey names.
We'll stage a celebration, of mankind and his dream,
Not the way it is, but just the way it seems to seem.
The people will all come here, in planes and flying boats,
And bring in all their money in the pockets of their coats.
And we can sell them souvenirs, like Koalas you sew on,
As long as they're not sourced, in Korea or Taiwan.
We'll hold a moving service with the ceremonial flame,
As it lights a thousand barbies along whatever route it came.
Just to see the smiling tourists with a black &amp; frizzled chop,
And show our hospitality, does not know where to stop.
Australia, you dinkum aussie, we'll wave the flag on high,
Now wait a bloody moment, which flag are we going to fly?
The one for which we've all died twice in a hundred gory wars
Or a logo for a deficit stitched up from Anita's drawers?
Australia, you bloody mongrel, you got the Olympic Games,
and started up the pollies adjusting big picture frames.
They'll all be out and angling, for a better political deal.
So lets dump the lot &amp; start again with pollies who are real.
Then we'll throw a show that will knock them all for six,
with multi-cultural friendship in a cosmopolitan mix,
And the world will stand as one in awe of our Australian state
where everybody loves you and you're everybody's mate!
jswC9.93
Jim Wilshire 1951 - 2002. Radio star from the 1970s - 1980s and voiceover man for 'The Skeptic Zone Podcast'. Video and production by Richard Saunders, 2007.</t>
  </si>
  <si>
    <t>vnvp3lWOW9o</t>
  </si>
  <si>
    <t>https://youtu.be/72pVjl7uTv8</t>
  </si>
  <si>
    <t>Mostly Ghostly. Written and read by Jim Wilshire.</t>
  </si>
  <si>
    <t>MOSTLY GHOSTLY
There's something lurking in the shadows, Hey, are you a ghost,
a soul departed? Or maybe you're an angel, looking for a host.
This time there was an answer, when windows started to rattle,
the table rose then crashed to the floor, and we were set for battle.
The cameras whirred as the ghost appeared, in the cold air there,
with bony fingers, bold knuckles, craggy face and straggly hair,
eyes set back deep in their sockets, staring, stark, raving, mad,
would this be a clash of violent wills, could this be really bad?
Never had I seen such a visual trick as this sight I saw before me,
if it was a trick with smoke and mirrors, but nothing did assure me,
just a realistic sight of an unrealistic thing, a ghost from the dead,
and I tried to think what I'd eaten that put chemicals in my head.
It spoke in a feeble, scratchy voice, and I hardly heard a word,
my heart, pounding beyond my choice, was all I really heard,
and the table started trembling, and it danced across the floor,
as the ghost looked straight at me, so he could see what I was for.
Find my corpse. Find my dead body. His words scratched the air,
and I looked into his eyes, where I got trapped inside his stare.
I'm asking for help, from you, an unbeliever, he wheezed,
you must help me find my body, and I felt my body squeezed.
Could this really be a disconnected spirit from beyond the real,
I tried to convince myself that I couldn't see, or hear, or feel,
but it was as though I could see into his brain, and he, mine,
and the cold concept sent cold shivers, up and down my spine.
His look bored it's way to the back of my skull, through my eyes,
and I saw his naked soul, stripped of life, of truth, and of lies,
then his tenuous grip on my world, started to slowly loosen hold,
and the room was sucked of light, and without the light, was cold.
This glorious apparition was disintegrating, fading with his hope,
going back to the world between worlds, sliding down the slope,
disappearing as he had appeared, and vanishing from my mind,
until a strange uneasy feeling, was the soul thing he left behind.
jswC5.02
Jim Wilshire 1951 - 2002. Radio star from the 1970s - 1980s and voiceover man for 'The Skeptic Zone Podcast'. Video and production by Richard Saunders, 2007.</t>
  </si>
  <si>
    <t>72pVjl7uTv8</t>
  </si>
  <si>
    <t>2022 08 19</t>
  </si>
  <si>
    <t>https://youtu.be/Fqo5nPig3NY</t>
  </si>
  <si>
    <t>Min Min Man. Written and read by Jim Wilshire.</t>
  </si>
  <si>
    <t>Min Min Man
The sky was velvet black with diamond stars in the night,
and the sparkled starlight fell like a gentle rain of light,
besprinkling the earth in a shimmering silver cloak,
falling on the campsite and bedazzling the city folk.
Dry desert air dyed the campfire in glowing embers,
and the storyteller told a tale which only he remembers,
of a night he saw the Min Min light deep within the dark,
on a distant desert claypan in an earthscape cold and stark.
Smiling twinkle lights laughing in the cool crisp air,
and moving like men when he knew none were there,
just blinking in the distance moving closer as he stared,
but he didn't move a muscle and was quite unprepared.
The Min Min took on human form and entered his domain,
he thought his mind was playing tricks deep inside his brain,
and he rubbed his eyes and tried in vain to clear his mind,
but Min Min were around him and his fear was left behind.
They took him starlight strolling across their astral plain,
and showed him Min Min secrets of secret Min Min pain,
unknown trials of tribal nations, for thousands of years,
and then the storyteller stopped and had to dry his tears.
Memories of the light and the night he learnt their tale,
came back to flood emotion as his notion would prevail,
when he told this lost tale from a long time in history,
and he filled all the city folk with question and mystery.
Then the merest mist appeared at the city campers' site,
would this be a sacred visit from the gods' Min Min light,
and the storyteller slowly stood, and pointed for he knew,
the Min Min men were coming as the light came into view.
Like the softest stars on horseback riding across the flat,
they were getting ever closer to where the campers sat,
and the city slickers paled, blood drained from their faces,
as the Min Min lights arrived and absorbed all their traces.
All the city people vanished, but not the Min Min man,
he was left to tell the Min Min tale the best way that he can,
by taking city visitors to those outback points he knows,
to turn them into Min Min lights, for future Min Min shows.
jswC6.02
Jim Wilshire 1951 - 2002. Radio star from the 1970s - 1980s and voiceover man for 'The Skeptic Zone Podcast'. Video and production by Richard Saunders, 2007.</t>
  </si>
  <si>
    <t>Fqo5nPig3NY</t>
  </si>
  <si>
    <t>https://youtu.be/5RuDNa8WvqY</t>
  </si>
  <si>
    <t>Lygon to Lunch. Written and read by Jim Wilshire.</t>
  </si>
  <si>
    <t>The lazy cars cruising doing drive by sightings on Lygon,
as pedestrians push past tables from an era which is bygone,
serving sandwiches with a heavy bill and a breakfast brunch,
catering coffee with a cafe latte and a long light lunch.
Chalkboard menus changing by the minute as patrons peer,
at the passers by in the posing parade with bottled beer,
squinting at the sunlight and hiding behind sunglass eyes ,
with licked vinegar fingertips and weight watcher thighs.
Eggs easy over with toast and a side order of bacon,
another square meal in an endless round of orders taken,
and the cars swap places changing faces to pick a park,
as tables get turned and serviettes burned, it's getting dark.
Bright Lygon lights fight for the hungry ones doing dinner,
to make another choosy customer feel like a winner,
with warmed pumpkin soup in the neon nighttime,
the stories stay the same but the tellers pick the right time.
The regulars know where to be seated to see the street,
with the loud labels aligned on their neat sneakered feet,
as the tourists marvel at the cuisine and their choices,
exhausts pipe music to back the laughing Lygon voices.
jswC4.02
Jim Wilshire 1951 - 2002. Radio star from the 1970s - 1980s and voiceover man for 'The Skeptic Zone Podcast'. Video and production by Richard Saunders, 2007.</t>
  </si>
  <si>
    <t>5RuDNa8WvqY</t>
  </si>
  <si>
    <t>https://youtu.be/MDzeWs3HuXw</t>
  </si>
  <si>
    <t>Hero. Written and read by Jim Wilshire.</t>
  </si>
  <si>
    <t>Dark and flicky pictures flash the story on the screen
and the hero and the heroine are in a torrid scene,
fighting animals and goblins and a man who's very mean
and it makes a big impression when you're only just a teen.
It happened on a Saturday, about mid afternoon,
before the major movie, but after the cartoon,
the giant flashing letters, spelt out, coming soon,
the hero of the woodland, the tale of Daniel Boone.
But I forgot about the musket and fighting with a bear
when I saw the son of Spartacus with muscles in his hair,
and the look of all the leather and the armor that I wear,
and that's me on the screen, won't you look at me up there.
That's me in the rocket and I'm shooting into space,
chasing all the baddies with a look upon my face
that tells you that I'm angry and they haven't got my grace
and I blow them all to smithereens and save the human race.
Now I'm a cowboy with a six-gun and a black and saddled horse
then I'm a demolition expert who's an expert hand at morse
until I'm piloting a jet in some far off allied force,
and fighting off Darth Vader with a laser sword of course.
But now I'm getting on in years, the heroes make me cry
because they always get the women and they hardly ever die
and its not like real life where however hard you try
you're not a superhero but just an ordinary guy.
So I don't watch many movies now they make me feel too bold
and I've seen all the stories, by now they've all been told
and fighting all those dragons really leaves me in the cold,
I'm just the hero of my loungeroom to a cat that's growing old.
jswC7.91
Jim Wilshire 1951 - 2002. Radio star from the 1970s - 1980s and voiceover man for 'The Skeptic Zone Podcast'. Video and production by Richard Saunders, 2007.</t>
  </si>
  <si>
    <t>MDzeWs3HuXw</t>
  </si>
  <si>
    <t>https://youtu.be/farRsW3RJr8</t>
  </si>
  <si>
    <t>Flamin' Poetry. Written and read by Jim Wilshire.</t>
  </si>
  <si>
    <t>The old man sat in a rocking chair and looked at me and laughed,
I'd asked him about a poem he wrote and about the bush poem craft.
He stopped his cackling and sized me up and looked me in my eye,
and said, "You want to write a tale of the bush, well this is how you try."
"Now, the main thing in a bush poem are the words you want to use,
a bloody good word is "flamin'", 'though it's easy to flamin' abuse."
He said, "Shove it in while you're mentioning a feature of the scrub,
like the fury in a flamin' bull or the cost of a coldie at the flamin' pub."
Well, this was all very well, a quite simple bush poetry device,
but I wanted to extract a little more of this bush poet's sage advice,
so I asked him about the rhymes he'd use and how he made them fit,
and he chortled again in his rocking chair, then told me, bit by bit.
"You've got to pick the proper colour from the tapestry of the land,
and interweave the pictures in the colours which come to hand,
so if you're talking about the dried earth cracked up by a drought,
paint pictures with the driest words and rhymes will come about."
"Or maybe you'll write about bushfires as they make a forest blaze,
so you've got to use some fiery words to capture that flamin' phase,
look towards some yellow words with some little licks of white,
to paint the mental image, of all those gum trees well alight."
"If it's a flood you're trying to capture with a well intended rhyme,
then wet the paper with soggy words of nature's dampest crime,
coloured by a cloud grey sky and mud's dark browns and reds,
and weave it all together with strings of water's silver threads."
"When you paint a picture with rhyming words of an old cocky's face,
don't be afraid to use crinkled words with some wrinkles just in case,
the farmer's features fade on the page and flatten in your mind,
because a nice craggy poem will leave an image of his face behind."
Then he pushed his foot against the floor and his chair began to rock,
and I tried to think of appropriate words for his toe through his sock,
sticking out like a swollen thumb where the darning was undone,
and the colours of his leather skin from the weather of too much sun.
"Never mind my feet," he said, "If you're going to write a poem of me,
then write of my love of the rhyming words in good bush poetry."
Then his crow's feet got deeper, when he broke open a country smile,
and a twinkle danced within his eyes in a burning bush poet's style.
That happened when I was a kid and I can still see his chair, rocking,
his weathered face and a sunburnt toe sticking through his stocking,
colourful words he plucked from the air, of the land where he died,
with the blazing fire of a bushman's poems, flamin' away inside.
jswC6.02
Jim Wilshire 1951 - 2002. Radio star from the 1970s - 1980s and voiceover man for 'The Skeptic Zone Podcast'. Video and production by Richard Saunders, 2007.</t>
  </si>
  <si>
    <t>farRsW3RJr8</t>
  </si>
  <si>
    <t>https://youtu.be/es95UEpQmDY</t>
  </si>
  <si>
    <t>Gods Dad. Written and read by Jim Wilshire.</t>
  </si>
  <si>
    <t>The father of god looked down on god, wondered what he'd done,
had he created a monster who had demonstrably killed the fun,
he'd tried to raise a child of the world to a god of grace and good,
schooled him in all the cool stuff, inasmuch as a godfather could.
He finally blamed god's mother, for their son's particular bent,
claimed she'd cheated his genes, but that's as far as he went,
so he washed his hands of his son and heir, shrugging as he did,
and he put the universe back in the box and firmly shut the lid.
jswC7.01
Jim Wilshire 1951 - 2002. Radio star from the 1970s - 1980s and voiceover man for 'The Skeptic Zone Podcast'. Video and production by Richard Saunders, 2007.</t>
  </si>
  <si>
    <t>es95UEpQmDY</t>
  </si>
  <si>
    <t>https://youtu.be/UiFoWC1vgB0</t>
  </si>
  <si>
    <t>Electric Muscles. Written and read by Jim Wilshire.</t>
  </si>
  <si>
    <t>I got one of those shock pads for building up your muscles,
sick of shifting weights and heaving all those heavy tussles,
this way I could strap it on and then watch the television,
so to get great big muscles became my primary decision.
Well I fell asleep one night, didn't I don't ask yes I really did,
had it around my thigh and my leg started kicking like a kid,
and before I woke up I'd done about twenty laps of the house,
pulled up all the carpets found four dollars and one mouse.
So now I only fit into half of my pants, no, the left half,
and I don't know if I should build up the weedy thigh and calf,
or wait for the right one to wither a bit, to fit in my suit,
and I'd have to let my toe muscles dwiddle to fit in the boot.
I actually did it with the left arm as well, unfortunately, yeah,
it attracts attention, you should see the balanced people stare,
and it makes driving a bit more hazardous than apnea,
it's very hard to park properly, unless there's a gap near.
So my advice would be don't fool around with satan's toys,
electrical stimulator type strap on devices have no joys,
they're just a constant source of  that which is a distraction,
the gut snapping pulse of one's own peristaltic contraction.
jswC4.02
Jim Wilshire 1951 - 2002. Radio star from the 1970s - 1980s and voiceover man for 'The Skeptic Zone Podcast'. Video and production by Richard Saunders, 2007.</t>
  </si>
  <si>
    <t>UiFoWC1vgB0</t>
  </si>
  <si>
    <t>https://youtu.be/8YpOXskmmx8</t>
  </si>
  <si>
    <t>Check Your Food. Written and read by Jim Wilshire.</t>
  </si>
  <si>
    <t>Cannelloni leave a pasta plate without a saucy mark?
Does spaghetti grows shoots if you leave it in the dark?
Is it really red rhubarb that's the square root of a pie,
and if you cooked a goose in spruce, would it ever fly?
If you've got a lot of legumes would they ever need a pea?
When a calamari rings, does it call you from the sea?
Does the crust really crumb, whenever the bread rolls,
and will coke get very brittle when cooked in the coals?
These are all the questions in a foody person's mind,
as they're grating all their lemons and cutting up the rind,
when your bacon in the oven is as crisp as crisp can be,
will the fat have thinned away and left it feeling fat free?
Does a bagel player rise at dawn to sound the first note,
will you leave stains on tables if you rock the gravy boat,
is there room to store your vegies inside the salt cellar,
and will a mossie coil work, to keep away mozzarella?
Can a spud bush wince if you tread on its potatoes,
will a bean get green with envy on everybody's say-so's,
could you ever find a recipe which uses eggs actly,
or should you cook of course, very matter-of-fattly?
Watch out for the calories tucked inside the kilojoules,
and an asparagust of wind which'll blow away the rules,
when you're making a meal in the kitchen, to be a winner,
remember all these answers, and you can cook my dinner.
jswC5.02
Jim Wilshire 1951 - 2002. Radio star from the 1970s - 1980s and voiceover man for 'The Skeptic Zone Podcast'. Video and production by Richard Saunders, 2007.</t>
  </si>
  <si>
    <t>8YpOXskmmx8</t>
  </si>
  <si>
    <t>https://youtu.be/e2Tnz5yhmj0</t>
  </si>
  <si>
    <t>Clock Up. Written and read by Jim Wilshire.</t>
  </si>
  <si>
    <t>Whatever happened, to winding your watch?
Didn't the clockwork, wind the battery a notch.
Which way is clockwise, on a digital dial,
&amp; how far`s the new far, for an old country mile?
What did the years do, to four percent loans?
More percent, ten percent, here come the groans.
Where was the sin, in just buying a house?
Now its mortgage the kids, the cat, dog and spouse.
Where is the horse, which once pulled the carts,
With milk's clinking bottles, &amp; baker's hot tarts?
The clip clop of hooves, in response to his mate,
Now bread comes in plastic, with a throw away date.
How come those buttons, are covering the phones,
Where is the handle, &amp; what makes those tones?
"Are you extending?", has become "You're on hold.",
I'd rather be asked, instead of just told.
The ha`penny lolly, is a long lick away,
Like threepenny suckers, which lasted all day.
&amp; twopenny bungers, hated letterboxes you know,
Now I wish the junk mail, would just up and blow.
I'm confused by the weights, don't know what I weigh,
Nor how tall I am, in a metrical way.
Or how far it is, where the little shop stood,
The little shop's gone, like knocking on wood.
We're going through changes, &amp; nothing's the same,
I'm moving the pieces, without knowing the game.
I feel like a cheddar, on a nouvelle cheese board,
A slice from the past, &amp; now totally ignored.
jswC9.90
Jim Wilshire 1951 - 2002. Radio star from the 1970s - 1980s and voiceover man for 'The Skeptic Zone Podcast'. Video and production by Richard Saunders, 2007.</t>
  </si>
  <si>
    <t>e2Tnz5yhmj0</t>
  </si>
  <si>
    <t>https://youtu.be/orym0q3qDX4</t>
  </si>
  <si>
    <t>Beneath a Black Balloon. Written and read by Jim Wilshire.</t>
  </si>
  <si>
    <t>The storm broke the back of the blackest night,
and opened holes with its blinding light,
thunder rumbled from all around,
as birds took flight from the frightening sound.
Brilliant bolts of lightning pointed,
to the holy house of the unanointed,
and dogs howled at the hidden moon,
behind the clouds like a black balloon.
Was it a house or was it a castle?
Wrapped in the night like a menacing parcel,
waiting in the darkness for who would call,
on the darkness night of nights of all.
Castle or mansion, it mattered none,
this was the home of hobgoblins' fun,
the birthing place of a demon's delight,
a door to hell where all is not alright.
Inside the creaking, leaking walls,
echoed the sounds of the inmates' calls,
stifled screams and blood curdling yells,
of people imprisoned in private hells.
In the middle of the room a spirit rose,
like a see-through sheet in a ghostly pose,
with eyes like embers, glowing red,
in a ghastly, skull-like, hairless head.
The wail commenced with a cello note,
played on the guts of a cat, or goat,
then a scream like the death of violins,
tortured for all of mankind's sins.
As the apparition filled the void,
the castle shook like it was annoyed,
and with the spectre welling deep inside,
the bowels of the building opened wide.
Doors split and the ceiling crashed,
walls imploded, windows smashed,
the roof came down in a thunderous roar,
and levelled that castle to its floor.
Then mist filled the empty space,
with holes for eyes that formed a face,
of goodness that had done its deed,
and claimed the souls of those it freed.
For now the spirits never linger,
never stare or point their finger,
at the ruins where the ravens croon,
in stormy skies beneath a black balloon.
jswC4.02
Jim Wilshire 1951 - 2002. Radio star from the 1970s - 1980s and voiceover man for 'The Skeptic Zone Podcast'. Video and production by Richard Saunders, 2007.</t>
  </si>
  <si>
    <t>orym0q3qDX4</t>
  </si>
  <si>
    <t>https://youtu.be/GplSJdo9d9o</t>
  </si>
  <si>
    <t>Bachelor of Séance. Written and read by Jim Wilshire.</t>
  </si>
  <si>
    <t>You're a Bachelor of Séance, so I guess that means you know,
how to constantly keep in touch, with those who've had to go,
and how to summon up their spirits, if they're slightly willing,
and speak to the dead, why that really is quite thrilling.
Does this gift which you have, mean you could talk to pets,
and do you do it via the ether, or through the media of vets,
could you get in contact, say, with my dear departed cat,
or having been once run over, is that the end of that?
And what about my dog, do you think you'd hear him bark,
from that big doggy playground, the dead dog departed park?
Having made a connection, could I be absolutely sure,
that the dog you were communing, was the pet I'm pining for?
I'm worried about the chance, of the wrong contact being made,
that you might get a canine, with which I never played,
but someone else's pet, which wouldn't answer to my call,
or, perish the thought, you'd get no dead dog's soul at all.
No, I might just have to wait, until I join my passed on pets,
it seems you might be trying, to lay off my psychic bets,
and as for my parents, well, although you have that ticket,
I think the school was fooling, so you know where you can stick it.
jsw (C) 4.02
Jim Wilshire 1951 - 2002. Radio star from the 1970s - 1980s and voiceover man for 'The Skeptic Zone Podcast'. Video and production by Richard Saunders, 2007.</t>
  </si>
  <si>
    <t>GplSJdo9d9o</t>
  </si>
  <si>
    <t>https://youtu.be/mJfkKt4W-Gg</t>
  </si>
  <si>
    <t>Autumn. Written and read by Jim Wilshire.</t>
  </si>
  <si>
    <t>Autumn leaves her leaves on the ground,
Their crispy crunch is an autumn sound,
Played by the animals camped around.
Grey-brown nests are winter-downed,
Inside leaves the birds have found,
As leaves have left the branches, browned.
Park paths are golden, newly crowned,
With sport to taunt a playful hound,
By just one tempting, playful bound.
Nuts and berries, grown summer round,
With winter instincts tightly wound,
Are animal food in an autumn mound.
As summer colours are softly drowned,
By autumn's pastel-soft surround,
Her winter brow is firmly frowned.
jswC4.83
Jim Wilshire 1951 - 2002. Radio star from the 1970s - 1980s and voiceover man for 'The Skeptic Zone Podcast'. Video and production by Richard Saunders, 2007.</t>
  </si>
  <si>
    <t>mJfkKt4W-Gg</t>
  </si>
  <si>
    <t>https://youtu.be/1Y2HHvjsU-o</t>
  </si>
  <si>
    <t>Angus. Written and read by Jim Wilshire</t>
  </si>
  <si>
    <t>Angus
She looked at me languidly and I responded with a smile,
then I probably looked vacant because she wasn't quite my style,
and when I went to speak to say a simple how are you,
she passed a motion to ignore me as she did a number two.
It was naturally disgusting but that's what you get from these,
females called Angus, well, I ask you, please,
what did I expect beyond a chance to chew the cud,
with a silly old moo who as a date was just a dud.
It's a very masculine name for any poor old girl to carry,
and not the sort of name any poor boy'd want to marry,
it made a heifer more a hoofer like a hereford in drag,
as even a dear old Daisy would be a better tag.
That's what you get with cows grazing on the range,
a bit of animal husbandry that's sometimes pretty strange,
so I think I'll stick to women who are less prone to disgrace,
and who carry out ablutions in the right and proper place.
JIM WILSHIRE   (C) 9.06
Jim Wilshire 1951 - 2002. Radio star from the 1970s - 1980s and voiceover man for 'The Skeptic Zone Podcast'.</t>
  </si>
  <si>
    <t>1Y2HHvjsU-o</t>
  </si>
  <si>
    <t>2022 08 13</t>
  </si>
  <si>
    <t>https://youtu.be/l4t5f_Pw-qQ</t>
  </si>
  <si>
    <t>The Skeptic Zone %23723 - 14.August.2022</t>
  </si>
  <si>
    <t>0:00:00 Introduction Richard Saunders        0:03:36 Interview with Jon Guy  Put simply, Think Straight is an owner's manual for the human brain. Drawing from the vast history of scientific and cognitive research, this book is a tour de force through the science and philosophy of the human mind, and what it means to think as a rational human being in the 21st century.  https://twitter.com/SkepticJonGuy    https://www.amazon.com/Think-Straight-Owners-Manual-Mind/dp/1633887979        0:15:34 The Book of Tim. With Tim Mendham  Tim and Richard talk about the Bent Spoon Award from Australian Skeptics. Nominations are now open for 2022.  https://www.skeptics.com.au/about/activities/bent-spoon/        0:23:16 Australian Skeptics Newsletter  What skeptical news has caught the eye of Tim Mendham this week? Read by Adrienne Hill.  http://www.skeptics.com.au        0:33:36 Jim Wilshire - Skeptical Poem  Bachelor of Seance        0:35:02 A Dive into a Trove  A wander through the decades of digitised Australian newspapers on a search for references to Prof. Ray Hyman.  http://www.trove.nla.gov.au  1993, Secrets of the Psychics - NOVA PBS https://youtu.be/41hJ6DY8xLI?t=1427 1988, 4th February - The Alton Telegraph 1995, 24th October - Arlington Heights News - Daily Herald 1994, 4th December - The Brazosport Facts - Texas</t>
  </si>
  <si>
    <t>l4t5f_Pw-qQ</t>
  </si>
  <si>
    <t>2022 08 06</t>
  </si>
  <si>
    <t>https://youtu.be/AIVL2DS3DNs</t>
  </si>
  <si>
    <t>The Skeptic Zone %23722 - 7.August.2022</t>
  </si>
  <si>
    <t>0:00:00 Introduction Richard Saunders        0:03:30 Ben Radford  America the Fearful  National panics about crime, immigrants, police, and societal degradation have been pervasive in the United States of the 21st century. Many of these fears begin as mere phantom fears, but are systematically amplified by social media, news media, bad actors and even well-intentioned activists. There are numerous challenges facing the U.S., but Americans must sort through which fears are legitimate threats and which are amplified exaggerations. This book examines the role of fear in national panics and addresses why many Americans believe the country is in horrible shape and will continue to deteriorate (despite contradictory evidence).   https://www.amazon.com/America-Fearful-Marketing-National-Panics/dp/1476687722        0:25:25 The Book of Tim. With Tim Mendham  Never Ending Story By Anthony Garrett - Part 2  A report on the never ending search for perpetual motion and free energy.  A reading from The Skeptic, Vol. 36 No. 3  http://www.skeptics.com.au        0:39:42 Jim Wilshire - Skeptical Poem  Mostly Ghostly        0:42:24 A Dive into a Trove  A wander through the decades of digitised Australian newspapers on a search for references to the day the city of Adelaide was not destroyed in 1976.  http://www.trove.nla.gov.au  1976, 1st January - The Canberra Times 1976, 12th January - The Canberra Times 1976, 14th January - Papua New Guinea Post Courier 1976, 15th January - The Canberra Times 1976, 17th November - The Canberra Times 1976, 20th November - The Canberra Times          Also Tests of the paranormal by Australian Skeptics over the decades   https://youtube.com/playlist?list=PLsudGI1mVCMPpxJt0PP8ZQ2ouzO8uCejx</t>
  </si>
  <si>
    <t>AIVL2DS3DNs</t>
  </si>
  <si>
    <t>2022 07 31</t>
  </si>
  <si>
    <t>https://youtu.be/ldO8tSPzkPg</t>
  </si>
  <si>
    <t>The Skeptic Zone %23721 - 31.July.2022</t>
  </si>
  <si>
    <t>0:00:00 Introduction Richard Saunders        0:03:55 VALE Jim Wilshire  A tribute to our late voice-over man and decades long friend of producer Richard Saunders.  Video: Jim in action recording for The Skeptic Zone in 2011 https://youtu.be/nFByyeTIqEQ        0:14:08 Australian Skeptics Newsletter  What skeptical news has caught the eye of Tim Mendham this week? Read by Adrienne Hill.  http://www.skeptics.com.au        0:23:02 Maynard's Spooky Action  We catch up wtih our roving and raving reporter. What's up next for Maynard? What does he have on his own podcast and where will he be appearing? Find out as we sip a coffee with our man in the street.  https://maynard.com.au        0:30:48 A Dive into a Trove  A wander through the decades of digitised Australian newspapers on a search for references to "Pyramid Power".  http://www.trove.nla.gov.au  1979, 18th November - The Canberra Times 1977, 19th October - The Australian Women's Weekly  https://trove.nla.gov.au/newspaper/article/58588545</t>
  </si>
  <si>
    <t>ldO8tSPzkPg</t>
  </si>
  <si>
    <t>2022 07 23</t>
  </si>
  <si>
    <t>https://youtu.be/bfUO9c7vEbM</t>
  </si>
  <si>
    <t>The Skeptic Zone %23720 - 24.July.2022</t>
  </si>
  <si>
    <t>The Skeptic Zone #720 - 24 July 2022
         Show Notes       0:00:00 Introduction Richard Saunders        0:03:54 Lessons in Science and Pseudoscience  Science educator Melanie Trecek-King tells us about her recent report in 'The Skeptic' magazine (Australia) about the differences between science, pseudoscience and science denial.  Melanie is a science educator at a community college in Massachusetts. A few years ago, while teaching general education biology to students who really didn't want to be there, she thought to herself: What does the average person need to know about science? The stages of mitosis and protein synthesis? Or how the process of science works?  https://thinkingispower.com        0:22:34 The Book of Tim. With Tim Mendham  Never Ending Story By Anthony Garrett - Part 1  A report on the never ending search for perpetual motion and free energy.  A reading from The Skeptic, Vol. 36 No. 3  http://www.skeptics.com.au        0:41:06 A Dive into a Trove  A wander through the decades of digitised Australian newspapers on a search for references to "Alien Abductions".  http://www.trove.nla.gov.au  1992, 18th November - The Nashua Telegraph 2019, 27th June - The Chronicle Telegram - Ohio          Also The UFO Movie THEY Don't Want You To See  http://theufo.movie</t>
  </si>
  <si>
    <t>bfUO9c7vEbM</t>
  </si>
  <si>
    <t>2022 07 16</t>
  </si>
  <si>
    <t>https://youtu.be/wOyWrUeH2kE</t>
  </si>
  <si>
    <t>The Skeptic Zone %23719 - 17.July.2022</t>
  </si>
  <si>
    <t>Dedicated to the memory of Jim Wilshire
         Show Notes       0:00:00 Introduction Richard Saunders Vale Jim Wilshire
         0:04:06 Oh No! It's Ross Blocher  We catch up with one one hardest working skeptical podcasters in the business, Ross Blocherfrom the popular "Oh No Ross and Carrie" show.  https://maximumfun.org/podcasts/oh-no-ross-and-carrie        0:18:56 Australian Skeptics Newsletter  What skeptical news has caught the eye of Tim Mendham this week? Read by Adrienne Hill.  http://www.skeptics.com.au        0:29:22 A Dive into a Trove  A wander through the decades of digitised Australian newspapers on a search for references to "Astrology".  http://www.trove.nla.gov.au  1986, 15th June - The Canberra Times 1986, 2nd August - The Canberra Times 1986, 21st August - The Canberra Times          Also The UFO Movie THEY Don't Want You To See  http://theufo.movie</t>
  </si>
  <si>
    <t>wOyWrUeH2kE</t>
  </si>
  <si>
    <t>2022 07 09</t>
  </si>
  <si>
    <t>https://youtu.be/Xrb8sNQqsKY</t>
  </si>
  <si>
    <t>The Skeptic Zone %23718 - 10.July.2022</t>
  </si>
  <si>
    <t>0:00:00 Introduction Richard Saunders        0:02:36 I Think We Need To Think  News and views with Susan Gerbic. The end of a paranormal test in New Zealand, GSoW news and the great Jerry Andrus project.  https://www.abouttimeproject.org        0:18:31 Mentalism with Mark Edward  Mark Edward pulls the wool over Richard Saunders and Susan Gerbic with an amazing display of mentalism with ESP cards.  http://themarkedward.com        0:30:54 A Dive into a Trove  A wander through the decades of digitised Australian newspapers on a search for references to "Andrija Puharich".  http://www.trove.nla.gov.au</t>
  </si>
  <si>
    <t>Xrb8sNQqsKY</t>
  </si>
  <si>
    <t>2022 07 02</t>
  </si>
  <si>
    <t>https://youtu.be/xGVtk7Cmom8</t>
  </si>
  <si>
    <t>The Skeptic Zone %23717 - 3.July.2022</t>
  </si>
  <si>
    <t>0:00:00 Introduction Richard Saunders        0:02:24 Lunch with the Bay Area Skeptics  Join us for a long awaited get together, south of San Francisco with members of the Bay Area Skeptics as they look forward to SkepiCal 2022, the upcoming online convention.  Lunching with Richard Saunders are Dr Eugenie Scott, Jay Diamond, Leonard Tramiel, Yau-Man Chan and Greg Dorais.  TICKETS ON SALE NOW! The 2022 SkeptiCal Conference will be ONLINE over the weekend of July 16/17.  https://www.skepticalcon.com        0:14:48 Australian Skeptics Newsletter  What skeptical news has caught the eye of Tim Mendham this week? Read by Adrienne Hill.  http://www.skeptics.com.au        0:26:10 A Dive into a Trove  A wander through the decades of digitised Australian newspapers on a search for references to Uri Geller.  1975, 14 February - The Australian Jewish News 1984, 29 November - The Australian Jewish Times 2001, 23 March - The Australian Jewish News 2000, 24 November - The Australian Jewish News  http://www.trove.nla.gov.au</t>
  </si>
  <si>
    <t>xGVtk7Cmom8</t>
  </si>
  <si>
    <t>2022 06 25</t>
  </si>
  <si>
    <t>https://youtu.be/RImKDD9M6nM</t>
  </si>
  <si>
    <t>The Skeptic Zone %23716 - 26.June.2022</t>
  </si>
  <si>
    <t>0:00:00 Introduction Richard Saunders        0:02:58 Irrational Beliefs in Australia  Is Australia truly a land of mystery and wonders? I can only answer that with "yes it is". We are the land of the oldest living culture in the world, that of the indigenous peoples, we have natural wonders from the coast to the desert and great modern cities to rival any in the world. However, like so many other countries, Australia too has no end of paranormal, supernatural and pseudoscientific claims.   https://neo-skepsis.blogspot.com/2022/06/por-que-es-que-los-lugares-lejanos.html        0:14:30 The Book of Tim. With Tim Mendham  The Man Who Dated The World &amp;amp; GOT IT WRONG! By Martin Bridgstock  James Ussher is still used by young earth creationists as an authoritative source for the age of the earth. In this report, Martin Bidgstock explores the life and time of this man and how he come to his conclusions.  A reading from The Skeptic, Vol. 38 No. 3  http://www.skeptics.com.au        0:29:44 A Dive into a Trove  A wander through the decades of digitised Australian newspapers on a search for references to the more odd ball stories over the years.  http://www.trove.nla.gov.au  1937, 12th December - Sunday Mail Brisbane 1991, 2nd March - The Canberra Times 1950, 21st October - The Daily Telegraph</t>
  </si>
  <si>
    <t>RImKDD9M6nM</t>
  </si>
  <si>
    <t>2022 06 18</t>
  </si>
  <si>
    <t>https://youtu.be/T2UMd6-j6k4</t>
  </si>
  <si>
    <t>The Skeptic Zone %23715 - 19.June.2022</t>
  </si>
  <si>
    <t>0:00:00 Introduction Richard Saunders        0:02:50 Brian Dunning, Bigfoot, Science Friction and more  A vist to Skeptoid HQ in Oregon and chat to Brian Dunning about his long running podcast, the Bigfoot in his yard and the sucess of the documentary "Science Friction".  https://sciencefriction.tv        0:14:30 Australian Skeptics Newsletter  What skeptical news has caught the eye of Tim Mendham this week? Read by Richard Saunders.  http://www.skeptics.com.au        0:26:38 The Book of Tim. With Tim Mendham  We drop by Australian Skeptics HQ and chat to Tim Mendham about the latest issue of the journal 'The Skeptic' from Australian Skeptics.  http://www.skeptics.com.au        0:38:10 A Dive into a Trove  A wander through the decades of digitised Australian newspapers on a search for references to "Psychic Scams".  http://www.trove.nla.gov.au  2000, 28th January - Alington Heights Daily Herald Suburban Chicago 1982, 21st July - Fairfeild Ledger 1997, 1st August - Panama City News Herald</t>
  </si>
  <si>
    <t>T2UMd6-j6k4</t>
  </si>
  <si>
    <t>2022 06 12</t>
  </si>
  <si>
    <t>https://youtu.be/TSIjBSJrdlc</t>
  </si>
  <si>
    <t>The Skeptic Zone %23714 - 12.June.2022</t>
  </si>
  <si>
    <t>0:00:00 Introduction Richard Saunders        0:03:12 Susan Gerbic in Haunted Las Vegas  Join Susan as she explores the Zac Bagans haunted museum in the company of Kenny Biddle, Ben Radford and Coral Pollock. What do a bunch of skeptics make of a so-called paranormal location?  https://thehauntedmuseum.com        0:20:27 TikTok Homeopathy  This classic of quackery has found its way onto the popular social media platform. What do TikTok users say about this pretend medicine? Are they for it, against it or both?        0:37:54 A Dive into a Trove  A wander through the decades of digitised Australian newspapers on a search for references to "reflexology". This week's trove segment is brought to you by Adrienne Hill.  http://www.trove.nla.gov.au</t>
  </si>
  <si>
    <t>TSIjBSJrdlc</t>
  </si>
  <si>
    <t>2022 06 05</t>
  </si>
  <si>
    <t>https://youtu.be/hTLBZM1cXSQ</t>
  </si>
  <si>
    <t>he Skeptic Zone %23713 - 5.June.2022</t>
  </si>
  <si>
    <t>Show Notes       0:00:00 Introduction Richard Saunders        0:02:42 New Age Merry-Go-Round  Join Richard Saunders and skeptical supporter Daryl Colquhoun as they once more head to the bizarre yet predictable alternative universe known as Mind Body Spirit. This festival of far-fetched and unproven ideas stretches back over 20 years. What new and ridiculous items can be seen this year?        0:18:56 Australian Skeptics Newsletter  What skeptical news has caught the eye of Tim Mendham this week? Read by Adrienne Hill.  http://www.skeptics.com.au        0:27:32 A Dive into a Trove  A wander through the decades of digitised Australian newspapers on a search for references to a "School for water divining".  http://www.trove.nla.gov.au</t>
  </si>
  <si>
    <t>hTLBZM1cXSQ</t>
  </si>
  <si>
    <t>2022 05 28</t>
  </si>
  <si>
    <t>https://youtu.be/t4GQegP1IXE</t>
  </si>
  <si>
    <t>The Skeptic Zone %23712 - 29.May.2022</t>
  </si>
  <si>
    <t>0:00:00 Introduction Richard Saunders        0:04:00 Dr Siobhan O'Sullivan  An historic vote in the NSW parliament has given Dr Siobhan the comfort of knowing people in her situation, appraoching the end of life, will be able to choose when they take their final breath.  Euthanasia was legalised in NSW in the past week, bringing the state in line with the rest of Australia.   https://skepticzone.libsyn.com/the-skeptic-zone-682-31october2021   https://www.gogentleaustralia.org.au/    https://www.abc.net.au/religion/siobhan-o%E2%80%99sullivan-will-vad-laws-be-available-to-me/13883018        0:21:36 TikTok Ghost Hunters  We scroll through the endless, live TikTok videos featuring people who think they can contact ghosts or spirits. Spooky goings on from the comfort of your own device.        0:39:00 A Dive into a Trove  A wander through the decades of digitised Australian newspapers on a search for references to "James Randi".   1984, 13 March - The Dover Times Reporter 1998, 1 January - The Times Record, NY 1998, 31 March - The News Herald  http://www.trove.nla.gov.au</t>
  </si>
  <si>
    <t>t4GQegP1IXE</t>
  </si>
  <si>
    <t>2022 05 22</t>
  </si>
  <si>
    <t>https://youtu.be/jSz25poftrE</t>
  </si>
  <si>
    <t>The Skeptic Zone %23711 - 22.May.2022</t>
  </si>
  <si>
    <t>0:00:00 Introduction Richard Saunders        0:05:56 UFOs Invade the US Congress  Again with the aliens! Yes once again UFOs disguised as jets and balloons are makimg the news. This time, those who can't handle the truth have taken their conspiracy theories all the way to capital hill in Washington.   https://www.the-sun.com/news/5356929/us-wreckage-ufos-truth-congressman   Mick West's videos https://youtu.be/qsEjV8DdSbs    https://badufos.blogspot.com/2022/05/uaps-baffle-congress-and-dod.html    0:25:33 Australian Skeptics Newsletter  What skeptical news has caught the eye of Tim Mendham this week? Read by Troy Hill.  http://www.skeptics.com.au        0:34:20 A Dive into a Trove  A wander through the decades of digitised newspapers on a search for references to "Psychic Detectives".  http://www.trove.nla.gov.au</t>
  </si>
  <si>
    <t>jSz25poftrE</t>
  </si>
  <si>
    <t>2022 05 14</t>
  </si>
  <si>
    <t>https://youtu.be/yMv-Yr3UGGc</t>
  </si>
  <si>
    <t>The Skeptic Zone %23710 - 15.May.2022</t>
  </si>
  <si>
    <t>0:00:00 Introduction Richard Saunders        0:04:12 You Can Count on Adrienne. With Adrienne Hill  Adrienne Hill and Susan Gerbic visit "Explore &amp; More", The Ralph C. Wilson, Jr. Children's Museum in Buffalo NY and talk to Rebecca Glon, IT &amp; Exhibits Manager.  http://www.exploreandmore.org        0:17:46 TikTok Paranormal  We scroll through the endless, live TikTok videos featuring people who think they have psychic insights. Others include dowsing rods, pendulums, bones, giant matches and more.        0:37:56 A Dive into a Trove  A wander through the decades of digitised Australian newspapers on a search for references to "Unsolved Mysteries".  http://www.trove.nla.gov.au  1909, 17 January - The Sunday Times 1924, 1 March - The Herald - Victoria 1939, 13 March - The Northern Star</t>
  </si>
  <si>
    <t>yMv-Yr3UGGc</t>
  </si>
  <si>
    <t>2022 05 07</t>
  </si>
  <si>
    <t>https://youtu.be/kDXY29eO-hs</t>
  </si>
  <si>
    <t>The Skeptic Zone %23709 - 8.May.2022</t>
  </si>
  <si>
    <t>The Skeptic Zone #709 - 8 May 2022
         Show Notes       0:00:00 Introduction Richard Saunders        0:02:50 You Can Count on Adrienne. With Adrienne Hill  This week Adrienne finds herself riding shotgun alongside Susan Gerbic as the tour they east coast of the USA. Also we learn about the new award given to Susan for her skeptical activism.  Grief Vampires, Wikipedia and More - Presented by Susan Gerbic  https://youtu.be/b6_dVTsBcxA        0:13:46 Australian Skeptics Newsletter  What skeptical news has caught the eye of Tim Mendham this week?  http://www.skeptics.com.au        0:22:40 The Book of Tim. With Tim Mendham  Father Figure. Part 2. By Dr Tony Wheeler  A look at the truth and the myth behind Father Christmas or Santa Claus.  A reading from The Skeptic, Vol. 15 No. 4  http://www.skeptics.com.au        0:32:50 A Dive into a Trove  A wander through the decades of digitised newspapers on a search for references to "UFOs".  http://www.trove.nla.gov.au  1991, 22 October - Tharunka - UNSW Student Newspaper 1968, 10 June - The Canberra Times 1968, 6 June - The Canberra Times 1971, 12 July - The Canberra Times 1966, 10 October - The Canberra Times 1988, 28 January - The Canberra Times</t>
  </si>
  <si>
    <t>kDXY29eO-hs</t>
  </si>
  <si>
    <t>2022 04 30</t>
  </si>
  <si>
    <t>https://youtu.be/1z71kz4fjfI</t>
  </si>
  <si>
    <t>The Skeptic Zone %23708 - 1.May.2022</t>
  </si>
  <si>
    <t>0:00:00 Introduction Richard Saunders        0:03:37 Maynard's Spooky Action  Maynard interviews author George Ivanoff about his new book, "The Supernatural Survival Guide".  How should young people approach investigating the strange, the mysterious and the unknown? What can we learn from George's book about the claims of the paranormal in Australia?  THE SUPERNATURAL SURVIVAL GUIDE will tackle these and other questions about all things paranormal. There is so much WEIRD stuff out there . . . but the TRUTH is IN HERE!  https://georgeivanoff.com.au/books/survival-guide        0:23:28 The Book of Tim. With Tim Mendham  Father Figure. Part 1. By Dr Tony Wheeler  A look at the truth and the myth behind Father Christmas or Santa Claus.  A reading from The Skeptic, Vol. 15 No. 4  http://www.skeptics.com.au        0:34:49 A Dive into a Trove  A wander through the decades of digitised newspapers on a search for references to skeptical stories from the United States.  http://www.trove.nla.gov.au</t>
  </si>
  <si>
    <t>1z71kz4fjfI</t>
  </si>
  <si>
    <t>2022 04 23</t>
  </si>
  <si>
    <t>https://youtu.be/WPJ11JRbUKU</t>
  </si>
  <si>
    <t>The Skeptic Zone %23707 - 24.April.2022</t>
  </si>
  <si>
    <t>0:00:00 Introduction Richard Saunders        0:04:22 Homeopathy on Trial  On January 13, the Center for Inquiry reached a major milestone in its groundbreaking consumer-protection lawsuits against retail giants Walmart and CVS. CFI is suing these mammoth corporations over their deceptive sale and marketing of homeopathic products under the Consumer Protection laws of the District of Columbia, and on January 13, CFI Legal Director Nick Little presented oral argument for our cases before the DC Court of Appeals.   https://centerforinquiry.org/news/cfi-meets-walmart-and-cvs-in-dc-court-over-homeopathy-lawsuit/    https://cdn.centerforinquiry.org/wp-content/uploads/2022/04/14130827/CFI-v-Boiron-Complaint-FINAL.pdf        0:18:46 Australian Skeptics Newsletter  What skeptical news has caught the eye of Tim Mendham this week? Read by Adrienne Hill.  http://www.skeptics.com.au        0:26:22 The Book of Tim. With Tim Mendham  Out of Body, Out of Mind. Part 2. By Prof. Marcello Costa  Pinocchio, self-mutilation, having someone else's limbs and feeling presences - our sense of body is strange and wonderful thing.  A reading from The Skeptic, Vol. 30 No. 1  http://www.skeptics.com.au    0:37:12 A Dive into a Trove  A wander through the decades of digitised Australian newspapers on a search for references to "Naturopaths".  http://www.trove.nla.gov.au        Also Susan Gerbic, 11am AEST Sunday 24th. - https://bond.zoom.us/j/96246943879</t>
  </si>
  <si>
    <t>WPJ11JRbUKU</t>
  </si>
  <si>
    <t>2022 04 16</t>
  </si>
  <si>
    <t>https://youtu.be/YGru_l2-zn8</t>
  </si>
  <si>
    <t>The Skeptic Zone %23706 - 17.April.2022</t>
  </si>
  <si>
    <t>0:00:00 Introduction Richard Saunders        0:05:35 Science Friction with Brain Dunning  You know those TV documentaries you see, and the science experts they feature? Did you know that producers often edit them out of context, and twist their words, to make it seem like they promoted some pop sensationalism instead of the real facts?  Science Friction exposes this practice and gives the scientists a chance to clear the record.  https://www.amazon.com/gp/video/detail/B09RQFWJ4L   https://tubitv.com/movies/661210/science-friction        0:18:54 Maynard' Spooky Action  A visit to Manard's International Studios (annex) in Sydney.  http://maynard.com.au        0:27:47 The Book of Tim. With Tim Mendham  Out of Body, Out of Mind. Part 1. By Prof. Marcello Costa  Pinocchio, self-mutilation, having someone else's limbs and feeling presences - our sense of body is strange and wonderful thing.  A reading from The Skeptic, Vol. 30 No. 1  http://www.skeptics.com.au        0:40:24 A Dive into a Trove  A wander through the decades of digitised Australian newspapers on a search for references to Canada.  http://www.trove.nla.gov.au</t>
  </si>
  <si>
    <t>YGru_l2-zn8</t>
  </si>
  <si>
    <t>2022 04 10</t>
  </si>
  <si>
    <t>https://youtu.be/g-cd-AtJHlE</t>
  </si>
  <si>
    <t>The Skeptic Zone %23705 - 10.April.2022</t>
  </si>
  <si>
    <t>0:00:00 Introduction Richard Saunders        0:04:10 Bob Swanson's Critical Thinking Videos  Bob Swanson, Instructor / Lab Coordinator from the Department of Physics and Astronomy at Mississippi State University, tells us of his videos about critical thinking, inspired by the claims of Power Balance wrist bands.   https://youtube.com/playlist?list=PL4znmeoL66Lkpaae5DYMHQWqQQl4jkG23        0:23:04 Australian Skeptics Newsletter  What skeptical news has caught the eye of Tim Mendham this week? Read by Adrienne Hill.  http://www.skeptics.com.au        0:30:40 An Eye to the Sky By Tim Harding  A look at the history of Astrology and Astronomy.  A reading from The Skeptic, Vol. 33 No. 4  http://www.skeptics.com.au        0:47:53 A Dive into a Trove  A wander through the decades of digitised Australian newspapers on a search for references to "Astrology".  http://www.trove.nla.gov.au  1950, 27 March - South Coast Times 1941, 17 May - Smith's Weekly          Also Sydney Skeptics in the Pub  https://www.meetup.com/en-AU/AustSkeptics</t>
  </si>
  <si>
    <t>g-cd-AtJHlE</t>
  </si>
  <si>
    <t>2022 04 02</t>
  </si>
  <si>
    <t>https://youtu.be/c6KcoSq0eNs</t>
  </si>
  <si>
    <t>The Skeptic Zone %23704 - 3.April.2022</t>
  </si>
  <si>
    <t>0:00:00 Introduction Richard Saunders        0:04:38 AVN Lose Again  We talk to noted skeptical activist Ken McLeod about the Federal Court of Australia and its decision made against the Australian Vaccination Risks Network. Why is it that this anti-vax organisation keeps losing court battles?  PDF of the court's ruling  https://tinyurl.com/2hfubwkj        0:16:38 Nurses and Midwives Protest  Once again nurses and midwives in New South Wales feel compelled to take to the streets to voice their concerns. Richard Saunders catches up with some nurses after a recent protest in Sydney to hear about their concerns regarding staff to patient ratios.        0:21:25 The Book of Tim. With Tim Mendham  The Call of the Quack. Part 2. By Tim Harding  A look at the history of the word 'Quack'. This week, ancient Rome.  A reading from The Skeptic, Vol. 33 No. 3  http://www.skeptics.com.au        0:32:12 A Dive into a Trove  A wander through the decades of digitised Australian newspapers on a search for references to James Randi, Skeptical Convention, Bent Spoon.  1994, 24 June - Australian Jewish News 1993, 23 June - Canberra Times 1984, 10 April - The Bulletin  NOVA: Secrets of the Psychics  https://www.youtube.com/watch?v=41hJ6DY8xLI   http://www.trove.nla.gov.au</t>
  </si>
  <si>
    <t>c6KcoSq0eNs</t>
  </si>
  <si>
    <t>2022 03 26</t>
  </si>
  <si>
    <t>https://youtu.be/wB5XlY1457w</t>
  </si>
  <si>
    <t>The Skeptic Zone %23703 - 27.March.2022</t>
  </si>
  <si>
    <t>0:00:00 Introduction Richard Saunders        0:04:30 Meta Sued by Australian Watchdog Over Scam Ads  Facebook owner Meta is being sued by Australia's competition watchdog for publishing scam ads for crypto on its platform. We look at even more questionable ads appearing on Facebook every day for such things as medical products and psychics.   https://www.bloomberg.com/news/articles/2022-03-18/meta-sued-by-australian-watchdog-over-scam-crypto-advertisements        0:14:24 Australian Skeptics Newsletter  What skeptical news has caught the eye of Tim Mendham this week? Read by Adrienne Hill.  http://www.skeptics.com.au        0:23:16 The Book of Tim. With Tim Mendham  The Call of the Quack. Part 1. By Tim Harding  A look at the history of the word 'Quack'. This week its place in ancient Greece.  A reading from The Skeptic, Vol. 33 No. 3  http://www.skeptics.com.au        0:38:20 A Dive into a Trove  A wander through the decades of digitised Australian newspapers on a search for references to the parnormal and more.  1950, 18 November - Sydney Morning Herald 1975, 26 September - Canberra Times  http://www.trove.nla.gov.au</t>
  </si>
  <si>
    <t>wB5XlY1457w</t>
  </si>
  <si>
    <t>2022 03 19</t>
  </si>
  <si>
    <t>https://youtu.be/_gKEn7dRKs0</t>
  </si>
  <si>
    <t>The Skeptic Zone %23702 - 20.March.2022</t>
  </si>
  <si>
    <t>0:00:00 Introduction Richard Saunders        0:05:10 Arjun Nidigallu and Vulture Watch  Vulture Watch is about creating awareness of exploitation, irrationality, discrimination or misinformation. It delves into the motives of such vulturous activities and looks at how it can hold such behaviour accountable.  https://youtube.com/c/VultureWatch    https://www.tga.gov.au/media-release/healy-world-australia-pty-ltd-fined-26640-alleged-unlawful-advertising-tens-device        0:23:52 Another Milestone for GSoW  Susan Gerbic joins us to annouce a huge milestone for her team. If that is not enough, she also has information about her upcoming talk for the Gold Coast Skeptics in April.  https://www.eventbrite.com/e/301133136317        0:29:38 From Russia with Sorrow  We read a letter sent to Brian Dunning from the Skeptoid podcast from a listener in Russia. An interesting if melancholy look into the state of affairs in that country at the moment.        0:34:50 A Dive into a Trove  A wander through the decades of digitised Australian newspapers... we find "The Extraordinary".  The Extraordinary was an Australian television documentary series that featured stories of the paranormal and supernatural. It ran on the Seven Network from 1993 to 1996. The following year it moved to the Nine Network.  The Extraordinary on Youtube   https://youtube.com/playlist?list=PL0qq-KpQB_dAj9fwZuWasDIEGIAo3iJ5K   http://www.trove.nla.gov.au        Also Richard Saunders at Vic Skeptics, 21 March 2022  https://vicskeptics.wordpress.com/events   https://pintofscience.com.au/speaker-eoi</t>
  </si>
  <si>
    <t>_gKEn7dRKs0</t>
  </si>
  <si>
    <t>2022 03 12</t>
  </si>
  <si>
    <t>https://youtu.be/b5cNM11r8vc</t>
  </si>
  <si>
    <t>The Skeptic Zone %23701 - 13.March.2022</t>
  </si>
  <si>
    <t>0:00:00 Introduction Richard Saunders        0:04:32 Former TV Celebrity Chef Blunders Again  Trolls are hijacking the death of 52-year-old Australian cricket legend Shane Warne to spread wild conspiracy theories. Report of the strange actions by Bent Spoon winner, Pete Evans.   https://www.news.com.au/sport/cricket/antivaxxer-trolls-hijack-shane-warnes-death/news-story/c1b84e32411c5ed37f34c2f12a72274f        0:12:22 Australian Skeptics Newsletter  What skeptical news has caught the eye of Tim Mendham this week? Read by Adrienne Hill.  http://www.skeptics.com.au        0:26:40 The Book of Tim. With Tim Mendham  The Dunning-Kruger effect is the cognitive bias whereby people with low ability at a task overestimate their ability.  A reading from The Skeptic, Vol. 38 No. 1  http://www.skeptics.com.au        0:33:52 A Dive into a Trove  A wander through the decades of digitised Australian newspapers on a search for references to "UFOs Paranormal Psychics".  http://www.trove.nla.gov.au</t>
  </si>
  <si>
    <t>b5cNM11r8vc</t>
  </si>
  <si>
    <t>2022 03 05</t>
  </si>
  <si>
    <t>https://youtu.be/E5BNUlNaSpg</t>
  </si>
  <si>
    <t>The Skeptic Zone %23700 - 6.March.2022</t>
  </si>
  <si>
    <t>0:00:00 Introduction Richard Saunders and Stefan Sojka        0:11:35 You Can Count on Adrienne. With Adrienne Hill.  Since this is The Skeptic Zone's 700th episode, Adrienne decided to see if there was anything interesting that she could find about the number 700 and she wasn't disappointed. Get ready for some math facts, more Barnum statements, and the significance of three and seven as it relates to 700.        0:21:08 The Book of Tim. With Tim Mendham  Tim looks at Designs, Accidents, Villainy and Stupidity.  A reading from The Skeptic, Vol. 41 No. 1  http://www.skeptics.com.au        0:31:14 A Dive into a Trove  This week we look at a new age magazine from 1993 called "Southern Crossings". What are the some of the strange and bizarre advertisements from all those years ago?  http://www.trove.nla.gov.au</t>
  </si>
  <si>
    <t>E5BNUlNaSpg</t>
  </si>
  <si>
    <t>2022 02 27</t>
  </si>
  <si>
    <t>https://youtu.be/dCZMQYvVK_g</t>
  </si>
  <si>
    <t>The Skeptic Zone %23699 - 27.February.2022</t>
  </si>
  <si>
    <t>0:00:00 Introduction Richard Saunders        0:03:26 UFOs... Again?  Today's skeptics tend to look upon reports of UFOs with more a sense of nostalgia than any real expectation of new and startling evidence of alien visitation being produced. As decade after decade passes and the aliens remain... shy... we can look back at all the UFO documentaries, books, TV specials and so on that each promised so much, but delivered so little.  https://www.facebook.com/282292778554961/posts/4813523685431825/   UFO TV Special  https://youtu.be/bSMfOPw8JA0   Mick West videos  https://tinyurl.com/35znrfrs        0:12:58 Australian Skeptics Newsletter  What skeptical news has caught the eye of Tim Mendham this week? Read by Adrienne Hill.  http://www.skeptics.com.au        0:21:56 The Book of Tim. With Tim Mendham  This week Tim looks at Movies, Monsters and Magicians.  This reading comes from The Skeptic, Vol. 41 No. 4  http://www.skeptics.com.au        0:29:10 A Dive into a Trove  A wander through the decades of digitised Australian newspapers on a search for references to "UFOs".  http://www.trove.nla.gov.au        Also  https://www.nswnma.asn.au/demand-for-safe-staffing-ratios-echoes-across-nsw/</t>
  </si>
  <si>
    <t>dCZMQYvVK_g</t>
  </si>
  <si>
    <t>2022 02 19</t>
  </si>
  <si>
    <t>https://youtu.be/sMjdZYl0Ynk</t>
  </si>
  <si>
    <t>The Skeptic Zone %23698 - 20.February.2022</t>
  </si>
  <si>
    <t>0:00:00
 Introduction Richard Saunders  0:05:22
 Nurses' Protest  We head to the parliament building in Sydney Australia to report on the protest by nurses and midwives about the tough conditions they are facing since the outbreak of COVID-19. What we find is a sea of blue scrubs and a sea of blue facemasks. This report includes interviews with some of the nurses who took the time to make their voices heard in the protest.  0:17:12
 The Book of Tim. With Tim Mendham  This week Tim looks at the origins of the word "bunk". Why do we call something bunkum? Where was this term first used and why do we use it today?  This reading comes from The Skeptic, Vol. 33 No. 3  http://www.skeptics.com.au  0:29:07
 A Dive into a Trove  A wander through the decades of digitised Australian newspapers on a search for references to "Festival of Mind Body Spirit".  http://www.trove.nla.gov.au  Also
 Richard Saunders on the radio to talk about the Great Australian Psychic Prediction Project.   https://www.4bc.com.au/podcast/australian-skeptics-release-the-results-of-its-great-australian-psychic-prediction-project    https://www.eventbrite.com.au/e/feburary-gold-coast-skeptics-in-the-pub-online-tickets-251674534307</t>
  </si>
  <si>
    <t>sMjdZYl0Ynk</t>
  </si>
  <si>
    <t>2022 02 12</t>
  </si>
  <si>
    <t>https://youtu.be/pm8rMaDLpiA</t>
  </si>
  <si>
    <t>The Skeptic Zone %23697 - 13.February.2022</t>
  </si>
  <si>
    <t>0:00:00 Introduction Richard Saunders        0:04:48 Any Day Now... I Promise!  From the pages of 'The Skeptic', the journal of Australian Skeptics, Richard Saunders looks at the bait that keeps the believers hooked for years, decades, centuries, and millennia.        0:17:50 Australian Skeptics Newsletter  What skeptical news has caught the eye of Tim Mendham this week? Read by Adrienne Hill.  http://www.skeptics.com.au        0:28:38 A Dive into a Trove  A wander through the decades of digitised Australian newspapers on a search for references to "Numerology".  http://www.trove.nla.gov.au        Also  https://www.eventbrite.com.au/e/feburary-gold-coast-skeptics-in-the-pub-online-tickets-251674534307</t>
  </si>
  <si>
    <t>pm8rMaDLpiA</t>
  </si>
  <si>
    <t>2022 02 05</t>
  </si>
  <si>
    <t>https://youtu.be/yJ9BCqn0ewI</t>
  </si>
  <si>
    <t>The Skeptic Zone %23696 - 6.February.2022</t>
  </si>
  <si>
    <t>0:00:00 Introduction Richard Saunders        0:03:09 You Can Count on Adrienne  This week Adrienne looks at the mystical and mysterious meanings behind the number 7. Is 7 good luck, bad luck, out of luck, lucky duck, or none of the above? What does numerology have to say about your personality?        0:14:29 An Award for Susan Gerbic  CSI awards the Robert P. Balles Annual Prize in Critical Thinking annually. The $2,500 award is given to the "creator of the published work that best exemplifies healthy skepticism, logical analysis, or empirical science."  Also Susan and the trivia crew try their luck at predicting the roll of a six sided die.   https://en.wikipedia.org/wiki/Committee_for_Skeptical_Inquiry#Robert_P._Balles_Prize        0:24:17 A Dive into a Trove  A wander through the decades of digitised Australian newspapers on a search for references to "Spoon Bending Kids from the 1970s".  http://www.trove.nla.gov.au        Also Richard Saunders on the radio to talk about the Great Australian Psychic Prediction Project.   https://www.4bc.com.au/podcast/australian-skeptics-release-the-results-of-its-great-australian-psychic-prediction-project</t>
  </si>
  <si>
    <t>yJ9BCqn0ewI</t>
  </si>
  <si>
    <t>2022 01 30</t>
  </si>
  <si>
    <t>https://youtu.be/f3Tybbbn97k</t>
  </si>
  <si>
    <t>The Skeptic Zone %23695 - 30.January.2022</t>
  </si>
  <si>
    <t>0:00:00 Introduction Richard Saunders        0:04:36 Interview with Craig Good  "Relax and Enjoy your Food" is a new book from Craig Good.  The diet and wellness industries, along with the supplement industry, have deep pockets and ill intent. Their primary victims are women, but everybody gets caught up in their web.  After reading this book you'll be able to leave all that behind, eat a healthy diet, even reach and maintain a healthy weight. In short, you'll be able to relax and enjoy your food.  https://www.relaxandenjoyyourfood.com        0:19:34 Australian Skeptics Newsletter  What skeptical news has caught the eye of Tim Mendham this week? Read by Adrienne Hill.  http://www.skeptics.com.au        0:28:45 Bits and Pieces  News and events from tne skeptical world including a sad report of a death from COVID and various online talks coming up.  https://canberraskeptics.org   https://www.meetup.com/austskeptics    https://www.eventbrite.com.au/e/feburary-gold-coast-skeptics-in-the-pub-online-tickets-251674534307?ref=eios        0:33:06 A Dive into a Trove  A wander through the decades of digitised Australian newspapers on a search for references to "Kirlian Photography".  http://www.trove.nla.gov.au        Also Corona Conspiracy - Upload Images  https://coronaconspiracy.cloud</t>
  </si>
  <si>
    <t>f3Tybbbn97k</t>
  </si>
  <si>
    <t>2022 01 22</t>
  </si>
  <si>
    <t>https://youtu.be/bBeq19pB6UQ</t>
  </si>
  <si>
    <t>The Skeptic Zone %23694 - 23.January.2022</t>
  </si>
  <si>
    <t>0:00:00 Introduction Richard Saunders        0:05:38 Sweden Survey  Pontus Bockman drops by to tell us about the results of a recent survey into what people in Sweden believe. How many people still believe in a young earth, how many people are into astrology, how many people believe in conspiracy theories?  http://www.vof.se        0:25:38 Bits and Pieces  From around the Internet we find stories about people and their continuing refusal to take COVID-19 seriously. also your chance to make contact with extra terrestrials.        0:38:38 A Dive into a Trove  A wander through the decades of digitised Australian and international newspapers on a search for references to "Remote Viewing".  http://www.trove.nla.gov.au    https://web.archive.org/web/20001030065625/www.ph.utexas.edu/~rwynar/RemoteViewing.html        Also Corona Conspiracy - Upload Images  https://coronaconspiracy.cloud</t>
  </si>
  <si>
    <t>bBeq19pB6UQ</t>
  </si>
  <si>
    <t>2022 01 15</t>
  </si>
  <si>
    <t>https://youtu.be/_eB433u2yRE</t>
  </si>
  <si>
    <t>The Skeptic Zone %23693 - 16.January.2022</t>
  </si>
  <si>
    <t>0:00:00 Introduction Richard Saunders        0:04:30 Facebook and Foot Pads  A look at some of the ridiculous advertisements that appear on Facebook news feeds. From Foot Patches to Psychic Fairs and even Astral Projection, just what nonsense is being pushed out to thousands of Facebook users.        0:23:26 Australian Skeptics Newsletter  What skeptical news has caught the eye of Tim Mendham this week? Read by Adrienne Hill.  http://www.skeptics.com.au        0:34:26 A Dive into a Trove  A wander through the decades of digitised Australian newspapers on a search for references to "Crop Circles".  http://www.trove.nla.gov.au        Also Corona Conspiracy - Upload Images  https://coronaconspiracy.cloud</t>
  </si>
  <si>
    <t>_eB433u2yRE</t>
  </si>
  <si>
    <t>2022 01 08</t>
  </si>
  <si>
    <t>https://youtu.be/q63moxKeE8c</t>
  </si>
  <si>
    <t>The Skeptic Zone %23692 - 9.January.2022</t>
  </si>
  <si>
    <t>0:00:00 Introduction Richard Saunders        0:03:40 Sydney Skeptics in the Pub Trivia  Join Adrienne Hill and Richard Saunders as they deliver 30 tricky skeptical trivia questions. Have you got what it takes to get a good score? Test your skeptical knowledge with our curly questions.        0:28:30 A Dive into a Trove  A wander through the decades of digitised Australian newspapers on a search for references to "Power Balance".  http://www.trove.nla.gov.au   Power Balance tested  https://www.youtube.com/watch?v=yd0Gb9EgkHA        Also Corona Conspiracy - Upload Images  https://coronaconspiracy.cloud</t>
  </si>
  <si>
    <t>q63moxKeE8c</t>
  </si>
  <si>
    <t>2022 01 02</t>
  </si>
  <si>
    <t>https://youtu.be/rgVxafd47LI</t>
  </si>
  <si>
    <t>The Skeptic Zone %23691 - 2.January.2022</t>
  </si>
  <si>
    <t>0:00:00 Introduction Richard Saunders        0:04:30 Fired for getting a Vaccination  A woman in Australia has been sacked from a wellness clinic for the terrible crime of getting a COVID-19 vaccination. Also we look into the claims of cures using cannabis.   https://www.abc.net.au/news/2021-12-16/byron-bay-church-of-ubuntu-worker-covid-vaccination/100703588        0:23:52 The Skeptical Fairy  The Skeptical Fairy Angel Godmother from the Internet visits a pub to bring cheer and merriment. Starring the voice talents Michelle Bijkersma, Maynard, Lara Benham and Richard Saunders  Thursday night, 6th January, Sydney Skeptics in the pub trivia night.  https://www.twitch.tv/australianskeptics        0:27:38 A Dive into a Trove  A wander through the decades of digitised Australian newspapers on a search for references to "Cancer Quacks".  http://www.trove.nla.gov.au   Can John Braund cure cancer? Video.  https://youtu.be/G4PUkDX9X2U        Also Corona Conspiracy - Upload Images  https://coronaconspiracy.cloud</t>
  </si>
  <si>
    <t>rgVxafd47LI</t>
  </si>
  <si>
    <t>2021 12 26</t>
  </si>
  <si>
    <t>https://youtu.be/JSZbSLBwJWE</t>
  </si>
  <si>
    <t>The Skeptic Zone %23690 - 26.December.2021</t>
  </si>
  <si>
    <t>0:00:00 Introduction Richard Saunders        0:05:02 Flags, Magna Carta and Anti-Vaxxers  We take a look at why some anti-vaxxers, conspiracy theorists and 'sov-cits' carry upside down flags and quote the Magna Carta of 1215 while marching in the streets. What would King John say??        0:20:11 Australian Skeptics Newsletter  What skeptical news has caught the eye of Tim Mendham this week? Read by Adrienne Hill.  http://www.skeptics.com.au        0:34:16 A Dive into a Trove  A wander through the decades of digitised Australian newspapers on a search for references to "Orgone Energy".  Orgone is a pseudoscientific concept variously described as an esoteric energy or hypothetical universal life force.  http://www.trove.nla.gov.au        Also Corona Conspiracy - Upload Images  https://coronaconspiracy.cloud</t>
  </si>
  <si>
    <t>JSZbSLBwJWE</t>
  </si>
  <si>
    <t>2021 12 18</t>
  </si>
  <si>
    <t>https://youtu.be/W3gTvf0E6ss</t>
  </si>
  <si>
    <t>The Skeptic Zone %23689 - 19.December.2021</t>
  </si>
  <si>
    <t>0:00:00 Introduction Richard Saunders
The Great Australian Prediction Project  From the pages of 'The Skeptic', the journal from Australian Skeptics, comes the long awaited offical report into the accuracy of so-called "psychic predictions". Find out the background, the methodology and the all important results and conclusions.  Read by Adrienne Hill and Richard Saunders.  
00:02:14 The Great Aust. Psychic Prediction Project 
00:05:19 History of Prophecies 
00:10:37 The Project 
00:13:34 Methodology 
00:17:53 The Flow of Time 
00:19:49 Assessing the Predictions 
00:23:03 Correct or Wrong 
00:27:41 Too Vague 
00:30:30 Expected 
00:32:34 Unknown  
00:33:50 Many Predictions in One 
00:34:56 Easy to Predict but Difficult to Analyse 
00:36:29 Predictable Complaints 
00:43:10 Self-Assessment, Cherry Picking and Shoehorning 
00:49:12 They did not see that coming 
00:50:22 Control Group 
00:51:54 If predictions worked as claimed 
00:54:08 Looking into the Future 
00:55:57 Conclusions 
00:58:41 Some Statistics 
00:59:14 Credits 
01:00:10 About The Author  
https://www.skeptics.com.au/wp-content/uploads/magazine/The%20Skeptic%20Volume%2041%20(2021)%20No%204%20(Cover).pdf 
 Also Corona Conspiracy - Upload Images  https://coronaconspiracy.cloud</t>
  </si>
  <si>
    <t>W3gTvf0E6ss</t>
  </si>
  <si>
    <t>2021 12 12</t>
  </si>
  <si>
    <t>https://youtu.be/vcwu-nMuFNQ</t>
  </si>
  <si>
    <t>The Skeptic Zone %23688 - 12.December.2021</t>
  </si>
  <si>
    <t>0:00:00 Introduction Richard Saunders        0:03:45 The Ockham Awards  We talk to Michael Marshall from the UK about the recent Ockham Awards.  Michael is the project director of the Good Thinking Society and president of the Merseyside Skeptics Society.  https://www.skeptic.org.uk        0:18:20 The Book of Tim  Tim Mendham calls in to give us an overview of what to expect in the new addition of 'The Skeptic' the journal from Australian Skeptics.  http://www.skeptics.com.au        0:31:06 A Dive into a Trove  A wander through the decades of digitised Australian newspapers on a search for references to "Seances".  http://www.trove.nla.gov.au    https://nla.gov.au/nla.obj-468508573/view?partId=nla.obj-468562297#page/n3/mode/1up        Also Corona Conspiracy - Upload Images  https://coronaconspiracy.cloud</t>
  </si>
  <si>
    <t>vcwu-nMuFNQ</t>
  </si>
  <si>
    <t>2021 12 04</t>
  </si>
  <si>
    <t>https://youtu.be/DZfGcToj744</t>
  </si>
  <si>
    <t>The Skeptic Zone %23687 - 5.December.2021</t>
  </si>
  <si>
    <t>0:00:00 Introduction Richard Saunders        0:03:30 A Day in Court  Bradley John Hill - the licensee of a Hunter Valley pub that breached public health orders in regards to COVID-19 - was fined in a Singleton courthouse on Thursday. But just who exactly was in court? Strange story indeed.   https://www.singletonargus.com.au/story/7534943/singleton-caledonian-licensee-fined-for-repeatedly-flouting-covid-19-public-health-orders/        0:11:35 Take Stock - With Shelley Stocken  Twins! Are you a twin? Are you psychic? Shelley Stocken asks her twin sister or is it the other way around? Another classic from our late and much missed reporter Shelley.        0:20:25 "Freedom" Protest in Melbourne  Reporter Michelle Bijkersma ventures out into the streets of Melbourne to observe firsthand an anti-vaccination, so-called "freedom" rally and reports on some of the placards and signs she saw.        0:33:12 Australian Skeptics Newsletter  What skeptical news has caught the eye of Tim Mendham this week? Read by Adrienne Hill.  http://www.skeptics.com.au        0:42:42 A Dive into a Trove  A wander through the decades of digitised Australian newspapers on a search for references to 'Seances'.  http://www.trove.nla.gov.au        Also Corona Conspiracy - Upload Images  https://coronaconspiracy.cloud   SitP Sweden  https://youtu.be/s8vYh8tm9m4</t>
  </si>
  <si>
    <t>DZfGcToj744</t>
  </si>
  <si>
    <t>2021 11 27</t>
  </si>
  <si>
    <t>https://youtu.be/5kF02loJYac</t>
  </si>
  <si>
    <t>The Skeptic Zone %23686 - 28.November.2021</t>
  </si>
  <si>
    <t>0:00:00 Introduction Richard Saunders        0:06:00 Squaring the Strange with Celestia Ward  Our favourite and very talented caricature artist from Las Vegas Celestia Ward drops by to chat about her career as a skeptical podcaster on 'Squaring the Strange'.  https://linktr.ee/Squaringthestrange   https://www.2headsstudios.com   Extra video content. You can watch the complete interview with Celestia Ward, with Richard Saunders, on YouTube via the link below.  https://youtu.be/RWFbBW4iPM8        0:34:20 The Book of Tim  Tim Mendham reads from the pages of 'The Skeptic' magazine, from Australian Skeptics. Bookkeepers - Magicians - Witches and Scientists.  http://www.skeptics.com.au        0:42:36 A Dive into a Trove  A wander through the decades of digitised Australian newspapers on a search for references to Reiki.  http://www.trove.nla.gov.au   https://quackwatch.org/related/reiki        Also Skeptics in the pub, Sweden - with Richard Saunders   https://www.vof.se/blogg/skeptics-in-the-pub-online-the-adventures-of-richard-saunders   Corona Conspiracy - Upload Images  https://coronaconspiracy.cloud</t>
  </si>
  <si>
    <t>5kF02loJYac</t>
  </si>
  <si>
    <t>https://youtu.be/RWFbBW4iPM8</t>
  </si>
  <si>
    <t>The Skeptic Zone %23686 Interview with Celestia Ward</t>
  </si>
  <si>
    <t>Richard Saunders interviews Celestia Ward, artist and co-host of ‘Squaring the Strange’. 
squaring the strange.com</t>
  </si>
  <si>
    <t>RWFbBW4iPM8</t>
  </si>
  <si>
    <t>2021 11 20</t>
  </si>
  <si>
    <t>https://youtu.be/iJar5V9qthw</t>
  </si>
  <si>
    <t>The Skeptic Zone %23685 - 21.November.2021</t>
  </si>
  <si>
    <t>0:00:00 Introduction  Richard Saunders  With Susan Gerbic, Rob Palmer, Michelle Bijkersma, Lara Benham and Lynden Shields.        0:05:00 The ESP  We catch up with the team from the European Skeptics Podcast to congratulate them on reaching 300 episodes.  The European Skeptics Podcast (The ESP) is a weekly podcast recorded in English and hosted by three skeptics from several different European countries: Andras Gabor Pinter from Hungary, Pontus Bockman from Sweden and Annika Harrison from Germany.  https://theesp.eu        0:14:50 Australian Skeptics Awards for 2021  Tim Mendham presents The Fred Thornett Award - Prof Kristine Macartney The Barry Williams Media Award - Melissa Davey  Jessica Singer presents The Bent Spoon Award - Craig Kelly  Richard Saunders with in memoriam Michael Wolloghan Shelley Stocken Martin Hadley         0:19:00 The Book of Tim  Loch Ness #2 - Tim takes a behind-the-scenes look at one of the most famous pictures of the Loch Ness monster, known as the surgeon's photograph. What is the truth behind this mysterious image?  http://www.skeptics.com.au        0:29:52 Australian Skeptics Newsletter  What skeptical news has caught the eye of Tim Mendham this week? Read by Adrienne Hill.  http://www.skeptics.com.au        0:37:04 A Dive into a Trove  A wander through the decades of digitised Australian newspapers on a search for references to Acupunture.  http://www.trove.nla.gov.au        Also Corona Conspiracy - Upload Images  https://coronaconspiracy.cloud   https://www.skepticon.org.au</t>
  </si>
  <si>
    <t>iJar5V9qthw</t>
  </si>
  <si>
    <t>2021 11 13</t>
  </si>
  <si>
    <t>https://youtu.be/nCrI5va85ZM</t>
  </si>
  <si>
    <t>The Skeptic Zone %23684 - 14.November.2021</t>
  </si>
  <si>
    <t>0:00:00 Introduction Richard Saunders        0:04:00 COVID vaccine nurse at Perth clinic charged with fraud  Western Australian Police have charged a nurse with fraudulently recording that a patient had been given a COVID-19 vaccine when the jab was allegedly never administered.   https://www.police.wa.gov.au/Media-Centre/Media-Releases/4296-Registered-Nurse-Charged--Vaccine-Fraud    https://www.abc.net.au/news/2021-11-08/nurse-who-allegedly-faked-covid-vaccines-charged/100602566        0:14:42 The Book of Tim  Loch Ness #1 - Tim takes a behind-the-scenes look at one of the most famous pictures of the Loch Ness monster, known as the surgeon's photograph. What is the truth behind this mysterious image?  http://www.skeptics.com.au        0:23:16 The Think Tank  Joining us this week in our virtual restaurant for a drink and discussion are Susan Gerbic, Adrienne Hill, Lou Hillman, Rob Palmer, Leonard Tramiel and Kelly Burke.        Also Corona Conspiracy - Upload Images  https://coronaconspiracy.cloud   https://www.skepticon.org.au</t>
  </si>
  <si>
    <t>nCrI5va85ZM</t>
  </si>
  <si>
    <t>2021 11 07</t>
  </si>
  <si>
    <t>https://youtu.be/Hg21m7y9ODw</t>
  </si>
  <si>
    <t>The Skeptic Zone %23683 - 7.November.2021</t>
  </si>
  <si>
    <t>0:00:00 Introduction Richard Saunders        0:03:47 Uri Geller, James Randi and the CIA  We find a document written by James Randi that was circulated in the CIA concerning so-called psychic Uri Geller. What did Geller's former manager have to say about the tricks and shenanigans in the 1970s? Find out with this review.   https://www.dailystar.co.uk/news/weird-news/uri-geller-no-faker-really-25333616    https://www.cia.gov/readingroom/docs/CIA-RDP96-00791R000100450002-7.pdf        0:24:40 The Book of Tim  Tim Mendham reads from the pages of 'The Skeptic' magazine, from Australian Skeptics. Resistentialism.  Vol 40 No 1 - June 2020  http://www.skeptics.com.au        0:32:25 Australian Skeptics Newsletter  What skeptical news has caught the eye of Tim Mendham this week? Read by Adrienne Hill.  http://www.skeptics.com.au        0:40:28 A Dive into a Trove  A wander through the decades of digitised Australian newspapers on a search for references to yet more UFOs.  http://www.trove.nla.gov.au        Also Donation for Ovarian Cancer research  https://www.facebook.com/donate/4426098814149126   Corona Conspiracy - Upload Images  https://coronaconspiracy.cloud   https://www.skepticon.org.au</t>
  </si>
  <si>
    <t>Hg21m7y9ODw</t>
  </si>
  <si>
    <t>2021 11 01</t>
  </si>
  <si>
    <t>https://youtu.be/jnGr2XP7hYY</t>
  </si>
  <si>
    <t>Behind the scenes at The Skeptic Zone podcast.￼ %23podcast %23rode</t>
  </si>
  <si>
    <t>Peak behind the curtain with host Richard Saunders.</t>
  </si>
  <si>
    <t>jnGr2XP7hYY</t>
  </si>
  <si>
    <t>2021 10 31</t>
  </si>
  <si>
    <t>https://youtu.be/MW7DBbipEIc</t>
  </si>
  <si>
    <t>The Skeptic Zone %23682 - 31.October.2021</t>
  </si>
  <si>
    <t>0:00:00 Introduction Richard Saunders        0:04:10 Maynard's Spooky Action  Maynard and Richard Saunders join Dr Siobhan O'Sullivan on a field trip to visit Sydney's most "haunted" street. We also find out more about Dr Siobhan's journey with Ovarian Cancer.  Special extended content of this story on YouTube.  https://www.youtube.com/watch?v=ykB67Sj5cYs        0:24:55 The Book of Tim  Tim Mendham reads from the pages of 'The Skeptic' magazine, from Australian Skeptics. Sturgeon's Law.  Vol 32 No 2 - June 2012  http://www.skeptics.com.au        0:31:15 The Arm of the Octopus  Our reporter Michelle Bijkersma was surprised to find a strange letter in her letterbox. On the envelope was a hand-drawn picture of an octopus and the letter itself posed questions about the creature's arm. What does it all mean? Find out with Michelle.        0:35:40 A Dive into a Trove  A wander through the decades of digitised Australian newspapers on a search for references to Halloween.  http://www.trove.nla.gov.au        Also Corona Conspiracy - Upload Images  https://coronaconspiracy.cloud   https://www.skepticon.org.au</t>
  </si>
  <si>
    <t>MW7DBbipEIc</t>
  </si>
  <si>
    <t>2021 10 30</t>
  </si>
  <si>
    <t>https://youtu.be/ykB67Sj5cYs</t>
  </si>
  <si>
    <t>The Skeptic Zone %23682 Extended Content. Siobhan O’Sullivan</t>
  </si>
  <si>
    <t>Join Associate Professor Siobhan O’Sullivan as she with Richard Saunders and Maynard visit Sydney’s most “haunted” street. Along the way we learn of Siobhan’s journey with ovarian cancer. 
STEREO MIX
This is an extended report from The Skeptic Zone podcast.￼ www.skepticzone.tv￼</t>
  </si>
  <si>
    <t>ykB67Sj5cYs</t>
  </si>
  <si>
    <t>2021 10 23</t>
  </si>
  <si>
    <t>https://youtu.be/wKZLePZXXCo</t>
  </si>
  <si>
    <t>The Skeptic Zone %23681 - 21.October.2021</t>
  </si>
  <si>
    <t>0:00:00 Introduction Richard Saunders        0:03:10 Dr Karl Kruszelnicki - Part #2  Famed science communicator Dr Karl tells us about COVID in chickens, making vaccines on a 3D printer, fighting climate change and Mr. Spock.  Dr Karl is an Australian science communicator and popularizer, who is known as an author, and as a science commentator on Australian radio and television. Dr Karl is the Julius Sumner Miller Fellow in the Science Foundation for Physics at the School of Physics, University of Sydney.  http://www.drkarl.com  http://www.tiktok.com/@drkarl        0:25:44 Australian Skeptics Newsletter  What skeptical news has caught the eye of Tim Mendham this week? Read by Michelle Bijkersma.  http://www.skeptics.com.au        0:32:10 I Think We Need To Think  Susan Gerbic tells us about putting together Wikipedia pages for noted skeptics and celebrating the fact that her organisation has now chalked up over 100 million page views.  http://www.facebook.com/GSoWproject        Also Corona Conspiracy - Upload Images  https://coronaconspiracy.cloud   https://www.skepticon.org.au</t>
  </si>
  <si>
    <t>wKZLePZXXCo</t>
  </si>
  <si>
    <t>2021 10 16</t>
  </si>
  <si>
    <t>https://youtu.be/BqeAuh3Ww6o</t>
  </si>
  <si>
    <t>The Skeptic Zone %23680 - 17.October.2021</t>
  </si>
  <si>
    <t>0:00:00 Introduction Richard Saunders        0:04:40 Dr Karl Kruszelnicki - Part #1  Famed science communicator Dr Karl tells us about snipers, TikTok, Anti-Vaxers and the way in which social media companies pander to the advertising dollor.  Dr Karl is an Australian science communicator and popularizer, who is known as an author, and as a science commentator on Australian radio and television. Dr Karl is the Julius Sumner Miller Fellow in the Science Foundation for Physics at the School of Physics, University of Sydney.  http://www.drkarl.com  http://www.tiktok.com@drkarl        0:31:52 The Book of Tim  Tim Mendham reads from the pages of 'The Skeptic' magazine, from Australian Skeptics. Sundry seekers after truth.  Vol 32 No 2 - September 2012  http://www.skeptics.com.au        0:31:52 Interview with Tim Mendham  Join Tim in the portable Skeptic Zone studio to chat about life in lockdown, predictions and the upcoming Skepticon 2021.        0:44:50 A Dive into a Trove  A wander through the decades of digitised Australian newspapers on a search for references to the 'UFOs and Aliens'.  http://www.trove.nla.gov.au        Also Corona Conspiracy - Upload Images  https://coronaconspiracy.cloud   https://www.skepticon.org.au</t>
  </si>
  <si>
    <t>BqeAuh3Ww6o</t>
  </si>
  <si>
    <t>2021 10 10</t>
  </si>
  <si>
    <t>https://youtu.be/pRGOgg0Dq0I</t>
  </si>
  <si>
    <t>The Skeptic Zone %23679 - 10.October.2021</t>
  </si>
  <si>
    <t>The Skeptic Zone #679 - 10 October 2021
 Dedicated to the memory of Michael Wolloghan   The Skeptic Zone is very sad to inform you that one of our founding reporters Michael Wolloghan died unexpectedly in October 2021. Episode #679 is dedicated to his memory, including a replay of one of his reports. We send our heartfelt condolences to his family and friends. Thank you Michael for being there at the beginning.
         Show Notes       0:00:00 Introduction Richard Saunders        0:03:55 The Round Up. With Michael Wolloghan  From December 2008, founding reporter Michael Wolloghan with skeptical news of the day.        0:10:52 Planets and Predictions  We look at and try to make sense of some of the predictions made by Milton Black using astology. Is Pluto playing games? Where is Mars when you need it?        0:19:20 Australian Skeptics Newsletter  What skeptical news has caught the eye of Tim Mendham this week? Read by Adrienne Hill.  http://www.skeptics.com.au        0:30:10 A Dive into a Trove  A wander through the decades of digitised Australian newspapers on a search for references to evil curses!  http://www.trove.nla.gov.au        Also Corona Conspiracy - Upload Images https://coronaconspiracy.cloud   Skepticon 2021 https://www.skepticon.org.au</t>
  </si>
  <si>
    <t>pRGOgg0Dq0I</t>
  </si>
  <si>
    <t>2021 10 03</t>
  </si>
  <si>
    <t>https://youtu.be/xdb5qr-MoGs</t>
  </si>
  <si>
    <t>The Skeptic Zone %23678 - 3.October.2021</t>
  </si>
  <si>
    <t>0:00:00 Introduction Richard Saunders        0:04:44 You Can Count on Adrienne. With Adrienne Hill  The Herman Cain Freedom Award (HCFA) is reminiscent of the Darwin Awards. Taken directly from the sub-Reddit it says "Nominees have made public declaration of their anti-mask, anti-vax, or Covid-hoax views, followed by admission to hospital for Covid. The Award is granted upon the nominee's release from their Earthly shackles."  https://www.reddit.com/r/HermanCainAward        0:13:00 YouTube Boot Anti-Vaxers  YouTube is blocking anti-vax content when it somes to COVID-19, including content that contains misinformation about other approved vaccines as well.   https://www.abc.net.au/news/2021-09-30/youtube-blocks-all-anti-vaccine-content/100502612        0:18:22 Maynard's Spooky Action  Meet Maynard's dad on his 93rd birthday! What was life like in Australia after the last pandemic? Maynard chats to his dad about the good old days and not so good old days.  http://maynard.com.au        0:27:10 A Dive into a Trove  A wander through the decades of digitised Australian newspapers on a search for references to Palm Reading.  http://www.trove.nla.gov.au        Also Corona Conspiracy - Upload Images  https://coronaconspiracy.cloud   https://www.skepticon.org.au</t>
  </si>
  <si>
    <t>xdb5qr-MoGs</t>
  </si>
  <si>
    <t>2021 09 25</t>
  </si>
  <si>
    <t>https://youtu.be/ZSs6lNvI-CE</t>
  </si>
  <si>
    <t>The Skeptic Zone %23677 - 26.September.2021</t>
  </si>
  <si>
    <t>0:00:00 Introduction Richard Saunders        0:04:10 All Shook Up!  What happens when a team of skeptics meet to analyse earthquake predictions? An earthquake! Skeptic Zone reporter Michelle Bijkersma (a friend of the Skeptical Fairy Godmother Angel from the Internet) tells us about the 'moving' experience.        0:09:33 TikTok Tarot  A look at the hundreds of TikTokers taking to Tarot Cards. What do they have in common and why is it so popular?        0:26:25 Australian Skeptics Newsletter  What skeptical news has caught the eye of Tim Mendham this week? Read by Adrienne Hill.  http://www.skeptics.com.au        0:39:32 A Dive into a Trove  A wander through the decades of digitised Australian newspapers on a search for references to "Tarot Cards".  http://www.trove.nla.gov.au        Also Corona Conspiracy - Upload Images  https://coronaconspiracy.cloud</t>
  </si>
  <si>
    <t>ZSs6lNvI-CE</t>
  </si>
  <si>
    <t>2021 09 19</t>
  </si>
  <si>
    <t>https://youtu.be/XcLUldUb8Ng</t>
  </si>
  <si>
    <t>The Skeptic Zone %23676 - 19.September.2021</t>
  </si>
  <si>
    <t>0:00:00 Introduction Richard Saunders        0:05:00 The Potential Harm of Psychics  A dissussion with Susan Gerbic and Rob Palmer about the potential harm of believing in, and taking the advice of those who claim to be able to see into the future.  Prediction Talk for Bay Area Skeptics https://www.youtube.com/watch?v=7Emu-p0vIPU    https://skepticalinquirer.org/exclusive/belief-in-psychics-whats-the-harm-and-whos-to-blame   https://www.sorryantivaxxer.com        0:24:30 Take Stock... with Shelley Stocken  From 2017, Shelley gives us her unique take on actions of Robert De Niro and Robert F. Kennedy Jr. regarding their anti-vaccination campains. Sounds just like the plot of a 'B Grade' Hollywood movie. This is another tribute to our dear late reporter.        0:31:30 A Dive into a Trove  A wander through the decades of digitised Australian newspapers on a search for references to the 1919 Flu Epidemic.  http://www.trove.nla.gov.au        Also Corona Conspiracy - Upload Images  https://coronaconspiracy.cloud   https://www.tiktok.com/@richard_saunders?</t>
  </si>
  <si>
    <t>XcLUldUb8Ng</t>
  </si>
  <si>
    <t>2021 09 12</t>
  </si>
  <si>
    <t>https://youtu.be/4shECw8cBp4</t>
  </si>
  <si>
    <t>The Skeptic Zone %23675 - 12.September.2021</t>
  </si>
  <si>
    <t>0:00:00 Introduction Richard Saunders        0:03:50 Bigfoot Found!  An interview with podcaster Brian Dunning from Skeptoid.com, who comissioned a local artist in Bend, Oregon to create a giant figure of the mythical Bigfoot. Brian also updates us with the latest information on his documentary "Science Friction".        0:20:12 Australian Skeptics Newsletter  What skeptical news has caught the eye of Tim Mendham this week? Read by Adrienne Hill.  http://www.skeptics.com.au        0:32:30 A Dive into a Trove  A wander through the decades of digitised Australian newspapers on a search for references to "psychic" and "spoon".  http://www.trove.nla.gov.au        0:56:30 The Sound a Duck Makes  Musician Nathan Eggins presents his new hit song.  https://www.conspiracyofonesolo.com        Also Corona Conspiracy - Upload Images  https://coronaconspiracy.cloud</t>
  </si>
  <si>
    <t>4shECw8cBp4</t>
  </si>
  <si>
    <t>2021 09 05</t>
  </si>
  <si>
    <t>https://youtu.be/bd-v8J6PZKg</t>
  </si>
  <si>
    <t>The Skeptic Zone %23674 - 5.September.2021</t>
  </si>
  <si>
    <t>0:00:00 Introduction Richard Saunders        0:05:28 Threats made to GPs  We read out a letter being sent to GPs in Australia which threatens legal action and other dire consequences if they keep administering COVID-19 vaccinations. Yet another example of what we call "COVID Crazy" by conspiracy theorists.        0:19:07 Freeman on the Land. With Shelley Stocken  Shelley looks at a small but noisy movement that started in the US and Canada at the turn of the century and has been simmering in Australia for about a decade. This is another tribute to our dear late reporter. We miss you Shelley.   http://www.news.com.au/lifestyle/real-life/true-stories/the-seriously-weird-beliefs-of-freemen-on-the-land/news-story/cd91441f8f406a48457d5450b0a264f9        0:36:32 A Dive into a Trove  A wander through the decades of digitised Australian newspapers on a search for references to paranormal research.  http://www.trove.nla.gov.au        Also Corona Conspiracy - Upload Images  https://coronaconspiracy.cloud</t>
  </si>
  <si>
    <t>bd-v8J6PZKg</t>
  </si>
  <si>
    <t>2021 08 29</t>
  </si>
  <si>
    <t>https://youtu.be/8caKH6gjlQA</t>
  </si>
  <si>
    <t>The Skeptic Zone %23673 - 29.August.2021</t>
  </si>
  <si>
    <t>0:00:00 Introduction Richard Saunders        0:05:02 You Can Count on Adrienne. With Adrienne Hill.  This week Adrienne reports on her visit to the famous tourist area of Jasper in Canada. What she discovers there, apart from the beautiful views, is a classic example of a new-age store.  http://jasperrockandjade.com/Rocks/rocks.html        0:13:18 A Dive into a Trove  A wander through the decades of digitised Australian newspapers on a search for references to "Thought Reading".  http://www.trove.nla.gov.au        0:24:58 Australian Skeptics Newsletter  What skeptical news has caught the eye of Tim Mendham this week? Read by Adrienne Hill.  http://www.skeptics.com.au        0:36:18 Maynard's Guide to the Lockdown  On the phone from Newcastle, Maynard gives us his free advice about beating the COVID-19 lockdown blues. Was it a mistake to call him? Find out!        Also Corona Conspiracy - Upload Images  https://coronaconspiracy.cloud</t>
  </si>
  <si>
    <t>8caKH6gjlQA</t>
  </si>
  <si>
    <t>2021 08 22</t>
  </si>
  <si>
    <t>https://youtu.be/V6Dxo42dta4</t>
  </si>
  <si>
    <t>The Skeptic Zone %23672 - 22.August.2021</t>
  </si>
  <si>
    <t>0:00:00 Introduction Richard Saunders        0:03:05 5G Disinformation  Special guest Pascual Romero from the 'Squaring the Strange' podcast gives us his opinions on a full page of 5G misinformation that appeared in the pages of the 'Byron Shire Echo' newspaper from the Northern Rivers of NSW, the heartland of conspiracy theorists in Australia.  https://issuu.com/echopublications/docs/byronecho3609/14   https://skeptoid.com/episodes/4677        0:14:00 "Freedom" Protests in Australia  As the Delta variation of COVID-19 leads to the extention of lockdowns in Australia, we report on some of the violent "freedom" and protests in Melbourne and Sydney. Also a live cross to Darwin where our reporter Michelle Franklin updates us on more peacful protests in the Northern Territory.        0:24:45 More COVID-19 Crazy  Customers shun masks in Mullumbimby and Byron Bay post offices and the union takes action. Also the bizzare silent protest in the city of Perth in Western Australia by a group of Anti-Vaxers. With comments by Susan Gerbic, Adrienne Hill, Leonard Tramiel, Louis Hillman and Kelly Burke.   https://www.smh.com.au/politics/federal/security-guards-sent-to-mullumbimby-byron-bay-post-offices-as-customers-shun-masks-check-ins-20210817-p58jf7.html    https://www.news.com.au/national/western-australia/awkward-shopping-centre-antivax-protest-ruthlessly-mocked-online-over-confusing-signs/news-story/666cd6e7ec627cbd672f76ff000f8957        0:44:50 A Dive into a Trove  A wander through the decades of digitised newspapers and YouTube on a search for references to 'Jack the Ripper' Part 2.  http://www.trove.nla.gov.au        Also Corona Conspiracy - Upload Images  https://coronaconspiracy.cloud</t>
  </si>
  <si>
    <t>V6Dxo42dta4</t>
  </si>
  <si>
    <t>2021 08 15</t>
  </si>
  <si>
    <t>https://youtu.be/gpqwbC5ONfE</t>
  </si>
  <si>
    <t>The Skeptic Zone %23671 - 15.August.2021</t>
  </si>
  <si>
    <t>0:00:00 Introduction Richard Saunders        0:04:16 COVID-19  As the COVID-19 situation grows worse by the day in Australia, we look at some of the related news stories from the past week. People travelling while infectious and those who still think protesting in the streets is a smart move. Also the frightening story of a COVID-19 healthcare worker being attacked for doing her job.        0:18:55 Australian Skeptics Newsletter  What skeptical news has caught the eye of Tim Mendham this week? Read by Adrienne Hill.  http://www.skeptics.com.au        0:31:00 A Dive into a Trove  A wander through the decades of digitised Australian newspapers on a search for references to 'Jack the Ripper'.  http://www.trove.nla.gov.au        Also Corona Conspiracy - Upload Images  https://coronaconspiracy.cloud</t>
  </si>
  <si>
    <t>gpqwbC5ONfE</t>
  </si>
  <si>
    <t>2021 08 08</t>
  </si>
  <si>
    <t>https://youtu.be/EFbVB0W4HjU</t>
  </si>
  <si>
    <t>The Skeptic Zone %23670 - 8.August.2021</t>
  </si>
  <si>
    <t>0:00:00 Introduction Richard Saunders        0:05:00 Michael Marshall  Good Thinking welcomes new Standards.  The Professional Standards Authority (PSA) has announced new Standards for voluntary registers of healthcare providers, causing the Society of Homeopaths (SoH) to withdraw from the accreditation scheme.  https://goodthinkingsociety.org        0:30:35 Melbourne Anti-Lockdown Protest  Hundreds of protesters descended on Melbourne's CBD on Thursday night as Victoria was plunged into its sixth Covid-19 lockdown.   https://www.news.com.au/national/victoria/news/in-pictures-chaos-descends-on-melbourne-cbd-as-antilockdown-protest-erupts/news-story/feb843665f99c39c2c557b09c45ba0c4        0:38:58 A Dive into a Trove  A wander through the decades of digitised Australian newspapers on a search for references to 'Witchcraft'.  http://www.trove.nla.gov.au        Also Corona Conspiracy - Upload Images  https://coronaconspiracy.cloud   The 2021 Friggatriskaidekaphobia Treatment Center Opening August 13th   https://www.meetup.com/en-AU/Freethought-Society-Meetup/events/277278972/</t>
  </si>
  <si>
    <t>EFbVB0W4HjU</t>
  </si>
  <si>
    <t>2021 08 01</t>
  </si>
  <si>
    <t>https://youtu.be/BBGQdDCAPbI</t>
  </si>
  <si>
    <t>The Skeptic Zone %23669 - 1.August.2021</t>
  </si>
  <si>
    <t>0:00:00 Introduction Richard Saunders        0:04:16 Protester's Regrets  News of the Sydney lockdown protester who now regrets his actions. Also the sad story of people in the United States who waited too long for their COVID-19 vaccine.   https://www.dailymail.co.uk/news/article-9837377/Covid-NSW-Sydney-anti-lockdown-protester-reveals-friends-deserted-views.html        0:14:11 Australian Skeptics Newsletter  What skeptical news has caught the eye of Tim Mendham this week? Read by Adrienne Hill.  http://www.skeptics.com.au        0:22:10 More COVID-19 Misinformation  We look at the outrageous flyers from former politician Clive Palmer who encourages people not to get the COVID-19 vaccination. Also the damaging advice to derail the vaccine roll out in Australia via making fake bookings for a jab.   https://au.yahoo.com/news/facebook-users-ploy-waste-thousands-vaccines-050313429.html        0:35:00 A Dive into a Trove  A wander through the decades of digitised Australian newspapers on a search for references to "Psychics and Murder".  http://www.trove.nla.gov.au    https://omny.fm/shows/mike-williams-overnight/richard-saunders-16        Also Corona Conspiracy - Upload Images  https://coronaconspiracy.cloud</t>
  </si>
  <si>
    <t>BBGQdDCAPbI</t>
  </si>
  <si>
    <t>2021 07 25</t>
  </si>
  <si>
    <t>https://youtu.be/JK45fgFKODc</t>
  </si>
  <si>
    <t>The Skeptic Zone %23668 - 25.July.2021</t>
  </si>
  <si>
    <t>0:00:00 Introduction Richard Saunders        0:04:15 Freedom Protests in Sydney  At the worst possible time, protesters march through the main streets of downtown Sydney, with cries of "freedom". We ask the question, "what's the harm in believing in conspiracy theories?"   https://www.news.com.au/world/coronavirus/australia/wild-scenes-as-sydney-antilockdown-protesters-clash-with-police/news-story/e5b47e5103e55a7c6ebd1eb6d0094a78        0:11:06 Past Live Tours  Join Richard on a stroll to discover the shopfront of a business offering hypnosis to solve your problems by investigating your previous lives. Included is a review of the website and a look into references to hypnosis online.  https://www.pastlifetours.com.au   http://skepdic.com/hypnosis.html        0:26:03 Interview with Ben Radford  Following on from our hypnosis segment, we chat to paranormal investigator Ben Redford from the 'Squaring the Strange' podcast about his experiences, thoughts and opinions on the topic of hypnosis.  https://squaringthestrange.libsyn.com        0:36:32 A Dive into a Trove  A wander through the decades of digitised Australian newspapers on a search for references to the "psychics and police".  http://www.trove.nla.gov.au        Also Corona Conspiracy - Upload Images  https://coronaconspiracy.cloud</t>
  </si>
  <si>
    <t>JK45fgFKODc</t>
  </si>
  <si>
    <t>2021 07 18</t>
  </si>
  <si>
    <t>https://youtu.be/1WJGuA0x5BE</t>
  </si>
  <si>
    <t>The Skeptic Zone %23667 - 18.July.2021</t>
  </si>
  <si>
    <t>0:00:00 Introduction Richard Saunders        0:05:00 Lockdown Showdown  Anti-lockdown protesters in Melbourne.  Melbourne was plunged into chaos hours before the state entered its fifth lockdown as protesters took to the streets.   https://www.news.com.au/national/victoria/news/antilockdown-protesters-storm-melbourne-hours-after-daniel-andrews-announcement/news-story/b8ddd8f95df6640bd0936add28f6d8f1        0:12:55 Skeptical Prize Money  We chat with Leonard Tramiel from the USA and Ian Bryce from Australia about the prize money on offer for proof of the paranormal.   https://centerforinquiry.org/press_releases/prove-your-paranormal-powers-and-win-250000-from-the-cfi-investigations-group/        0:21:49 Australian Skeptics Newsletter  What skeptical news has caught the eye of Tim Mendham this week?  http://www.skeptics.com.au        0:31:36 A Dive into a Trove  A wander through the decades of digitised Australian newspapers on a search for references to the "psychic + tests".  http://www.trove.nla.gov.au        Also Corona Conspiracy - Upload Images  https://coronaconspiracy.cloud  Maynard - THE CASTANET CLUB COMES TO YOU!  http://maynard.com.au
Nature by MaxKoMusic | https://maxkomusic.com/
Music promoted by https://www.free-stock-music.com
Creative Commons Attribution-ShareAlike 3.0 Unported
https://creativecommons.org/licenses/by-sa/3.0/deed.en_US</t>
  </si>
  <si>
    <t>1WJGuA0x5BE</t>
  </si>
  <si>
    <t>2021 07 11</t>
  </si>
  <si>
    <t>https://youtu.be/7PvBafi2VGA</t>
  </si>
  <si>
    <t>The Skeptic Zone %23666 - 11.July.2021</t>
  </si>
  <si>
    <t>0:00:00 Introduction Richard Saunders        0:03:12 You Can Count On Adrienne. With Adrienne Hill  What's the deal with 666? This week Adrienne is joined by Kelly Burke to discover that if you look for it, the number 666 pops ups everywhere. Humans certainly are the pattern seeking, storytelling animal.  Numberphile 666 - video  https://youtu.be/UkZqFtYtqaI        0:22:10 The Book of Tim  This week Tim Mendham talks about being on the front line at Australian Skeptics HQ and the work that goes into creating 'The Skeptic' magazine.  http://www.skeptics.com.au        0:41:50 Maynard's Spooky Action  Maynard reveals to the world the incredible Broadway singing bowl.  https://soundcloud.com/maynard-1/the-castanet-club-broadway        0:45:09 A Dive into a Trove  A wander through the decades of digitised Australian newspapers on a search for references to "Psychic animals".  http://www.trove.nla.gov.au        Also Corona Conspiracy - Upload Images  https://coronaconspiracy.cloud    Sydney Skeptics in the Pub - Coffee  https://youtu.be/TjszwS_VJnc</t>
  </si>
  <si>
    <t>7PvBafi2VGA</t>
  </si>
  <si>
    <t>2021 07 04</t>
  </si>
  <si>
    <t>https://youtu.be/qym28hUJBec</t>
  </si>
  <si>
    <t>The Skeptic Zone %23665 - 4.July.2021</t>
  </si>
  <si>
    <t>The Skeptic Zone #665 - 4 July 2021  Dedicated to the memory of Shelley Stocken   The Skeptic Zone is very sad to inform you that our much loved former reporter Shelley Stocken died unexpectedly on Saturday 26 June 2021. She was surrounded by family. Episode #665 is dedicated to her memory, including a replay of one of her reports. We send our heartfelt condolences to her family. Shelley's reports were interesting, funny and educational. Her work in the skeptical community made a difference. She was a delight to know and work with. Thank you Shelley, from the team at the Skeptic Zone.
    Show Notes       0:00:00 Introduction Richard Saunders        0:02:43 Take Stock. With Shelley Stocken  From 2016 when new reporter Shelley Stocken looked into the myths and reality of so-called Demonic Possession.   http://mentalillnesspolicy.org/coping/demonic-possession-mental-illness.html        0:15:21 Australian Skeptics Newsletter  What skeptical news has caught the eye of Tim Mendham this week?  http://www.skeptics.com.au        0:25:47 A Dive into a Trove  A wander through the decades of digitised Australian newspapers on a search for references to "Psychic" and "America".  http://www.trove.nla.gov.au        Also Corona Conspiracy - Upload Images  https://coronaconspiracy.cloud</t>
  </si>
  <si>
    <t>qym28hUJBec</t>
  </si>
  <si>
    <t>2021 06 27</t>
  </si>
  <si>
    <t>https://youtu.be/9I_j6XUT6UI</t>
  </si>
  <si>
    <t>The Skeptic Zone %23664 - 27.June.2021</t>
  </si>
  <si>
    <t>0:00:00 Introduction Richard Saunders        0:03:23 More COVID-19 Madness  Thanks to alert listeners of the Skeptic Zone, we have yet more examples of COVID-19 conspiracy flyers.  Palmer's dangerous ads  https://youtu.be/DKG9jxbqJzU?t=690        0:15:18 You Can Count on Adrienne. With Adrienne Hill.  This week Adrienne is joined by Kelly Burke for a look at some of the more 'wafflely' predictions from the Great Australian Predition Project.        0:26:38 The Book of Tim  Tim Mendham reads from the pages of 'The Skeptic' magazine, from Australian Skeptics. 'Seers, Spies and Satan'.  Vol 35 No 2 - June 2015  http://www.skeptics.com.au        0:35:32 A Dive into a Trove  A wander through the decades of digitised Australian newspapers on a search for references to 'Psychic' and 'Fraud'.  http://www.trove.nla.gov.au        Also Corona Conspiracy - Upload Images  https://coronaconspiracy.cloud  What Sound Does a Duck Make?   https://www.conspiracyofonesolo.com  Sydney Skeptics in the Pub  https://www.meetup.com/AustSkeptics/events/277460698   Medical Republic Podcast   http://medicalrepublic.com.au/where-is-the-tga-when-you-need-them/47753</t>
  </si>
  <si>
    <t>9I_j6XUT6UI</t>
  </si>
  <si>
    <t>2021 06 20</t>
  </si>
  <si>
    <t>https://youtu.be/q2tXdLUens0</t>
  </si>
  <si>
    <t>The Skeptic Zone %23663 - 20.June.2021</t>
  </si>
  <si>
    <t>0:00:00
Introduction 
Richard Saunders
0:02:55
Operation Onion Ring 
Susan Gerbic strikes again! We are begining to wonder why these "psychics" don't see it coming! Once again Susan and her team go undercover to tumble someone who claims to talk with the dead and this time it involves children. 
https://skepticalinquirer.org/exclusive/right-turns-only-circling-back-to-seatbelt-psychic/ 
https://skepticalinquirer.org/exclusive/operation-onion-ring-thomas-john-and-the-children/
0:18:38
The Book of Tim 
Tim Mendham reads from the pages of 'The Skeptic' magazine, from Australian Skeptics. 'Seances'. 
Vol 35 No 3 - Sept. 2015 
http://www.skeptics.com.au
0:26:03
Australian Skeptics Newsletter 
What skeptical news has caught the eye of Tim Mendham this week? 
http://www.skeptics.com.au
0:36:53
A Dive into a Trove 
A wander through the decades of digitised Australian newspapers on a search for references to 'The Flat Earth'.
http://www.trove.nla.gov.au
Also
Corona Conspiracy - Upload Images
https://coronaconspiracy.cloud</t>
  </si>
  <si>
    <t>q2tXdLUens0</t>
  </si>
  <si>
    <t>2021 06 12</t>
  </si>
  <si>
    <t>https://youtu.be/qqxMxfQKL0Q</t>
  </si>
  <si>
    <t>The Skeptic Zone %23662 - 13.June.2021</t>
  </si>
  <si>
    <t>0:00:00 Introduction Richard Saunders        0:03:18 The Raw Skeptic Report. With Heidi Robertson  A hairdressing business in the town of Mullumbimby shows they are not a cut above the rest by displaying their ignorance via a 'hair-brained' poster, "Do not enter if you have been vaccinated against COVID-19". Heidi Robertson is on tne case with scoop for the Skeptic Zone.   https://www.theguardian.com/world/2021/jun/08/vaccine-wont-give-you-covid-health-officials-battle-anti-vaccination-messages-in-northern-rivers        0:24:19 The Book of Tim  Tim Mendham reads from the pages of 'The Skeptic' magazine, from Australian Skeptics. 'Phantoms'.  Vol 34 No 4 - Dec. 2014  http://www.skeptics.com.au        0:30:55 A Dive into a Trove  A wander through the decades of digitised newspapers on a search for references to "The Occult".  http://www.trove.nla.gov.au        Also   Learning from Indigenous memory methods  https://www.meetup.com/en-AU/SocialSkepticsCanberra   Corona Conspiracy - Upload Images  https://coronaconspiracy.cloud</t>
  </si>
  <si>
    <t>qqxMxfQKL0Q</t>
  </si>
  <si>
    <t>2021 06 06</t>
  </si>
  <si>
    <t>https://youtu.be/vXGWNkZf3zc</t>
  </si>
  <si>
    <t>The Skeptic Zone %23661 - 6.June.2021</t>
  </si>
  <si>
    <t>0:00:00 Introduction Richard Saunders, live from Sydney Skeptics in the Pub        0:02:35 UFOs  Those strange lights in the sky are back in the news again with a soon to be released report from the U.S. govenment. Alas, those needing confirmation of their long held belief that earth is being visited by little green men or little blue women may be in for yet more disappointment.   https://www.facebook.com/centerforinquiry/photos/a.94000694772/10158405227984773/    https://edition.cnn.com/2021/06/03/politics/intelligence-officials-navy-pilot-ufo-encounters/index.html   Carl Sagan Cosmos https://www.youtube.com/watch?v=llZNU799lOg        0:12:12 Sydney Skeptics in the Pub  Time for beer and some 'Fish &amp;amp; Chips' as we return to Skeptics in the Pub. Richard bends some spoons and chats to Daryl Coloughn, Tim Mendham and Dr Brad McKay.        0:18:31 Australian Skeptics Newsletter  What skeptical news has caught the eye of Tim Mendham this week?  http://www.skeptics.com.au        0:29:02 The Book of Tim  Tim Mendham reads from the pages of 'The Skeptic' magazine, from Australian Skeptics. 'Staring'.  Vol 37 No 3 - Sept. 2017  http://www.skeptics.com.au        0:36:28 A Dive into a Trove  A wander through the decades of digitised newspapers on a search for references to "Full Moon" and "Crime".  http://www.trove.nla.gov.au        Also Corona Conspiracy - Upload Images  https://coronaconspiracy.cloud</t>
  </si>
  <si>
    <t>vXGWNkZf3zc</t>
  </si>
  <si>
    <t>2021 06 03</t>
  </si>
  <si>
    <t>https://youtu.be/xmFETu7fNb8</t>
  </si>
  <si>
    <t>The Skeptic Zone %23660 - 3.June.2021</t>
  </si>
  <si>
    <t>A Grain of Salt. With Eran Segev  Interview with Julia Galef  Julia Galef is an author, podcaster, and speaker with a passion for good reasoning. Her first book, The Scout Mindset, is about the skill of looking at things honestly and objectively - why that's so valuable, why it doesn't come naturally to humans, and how we can get better at it. For over a decade, she has been the host of Rationally Speaking, a biweekly podcast featuring interviews with scientists and other thinkers.  00:01:10 Scout v. Soldier Mindset 00:05:47 Scout and Critial Thinking 00:15:10 Noticing Bias 00:16:13 Selective Skeptic Test 00:20:45 Status Quo Bias 00:23:34 Identities 00:26:58 Moral and Political 00:29:49 "Rigidity of the Right" 00:31:37 TED Talk 00:33:59 Rationally Speaking 00:35:02 Just Asking Questions 00:40:55 Cancel Culture 00:46:55 Finding the Truth 00:56:32 Contact Info    https://www.amazon.com/Scout-Mindset-Perils-Defensive-Thinking/dp/0735217556/   https://juliagalef.com/</t>
  </si>
  <si>
    <t>xmFETu7fNb8</t>
  </si>
  <si>
    <t>2021 05 29</t>
  </si>
  <si>
    <t>https://youtu.be/jAFlj76Kjco</t>
  </si>
  <si>
    <t>The Skeptic Zone %23659 - 30.May.2021</t>
  </si>
  <si>
    <t>The Skeptic Zone
 The Podcast from Australia for Science and Reason - Since 2008
                           The Skeptic Zone #659 - 30 May 2021
         Show Notes       0:00:00 Introduction Richard Saunders        0:04:40 Saunders rolls up his sleeve  Join Richard as he makes his way to the Sydney COVID-19 Vaccination Hub to get the first of two shots. Later we catch up with Susan Gerbic, Adrienne Hill, Kelly Burke and Leonard Tramiel as they relay their vaccination experiences.        0:18:46 Back to Mind Body Wallet  After a year's break, the Skeptic Zone dives once more into the bizzare world of a new age festival in Sydney. Joining in on the 'fun' is Daryl Coloughn and from 'The Medical Republic' magazine, Penny Durham.  https://medicalrepublic.com.au        0:30:28 Pete Evans Cooks his own Goose  The Therapeutic Goods Administration, has issued infringement notices totalling almost $80,000 to Peter Evans Chef Pty Ltd. The TGA also issued a directions notice to the company and to sole Director, Peter Evans, for removal of alleged non-compliant advertising.   https://www.abc.net.au/news/2021-05-25/pete-evans-company-fined-80000-for-repeated-breaches/100165090    https://www.tga.gov.au/media-release/peter-evans-chef-pty-ltd-fined-79920-alleged-unlawful-advertising        0:37:55 A Dive into a Trove  A wander through the decades of digitised newspapers on a search for references to 'the New Age' and 'Skeptic'.  http://faginfamily.net/barry/psychic        Also Corona Conspiracy - Upload Images  https://coronaconspiracy.cloud</t>
  </si>
  <si>
    <t>jAFlj76Kjco</t>
  </si>
  <si>
    <t>2021 05 22</t>
  </si>
  <si>
    <t>https://youtu.be/fXIvh9GjOkg</t>
  </si>
  <si>
    <t>The Skeptic Zone %23658 - 23.May.2021</t>
  </si>
  <si>
    <t>0:00:00 Introduction Richard Saunders        0:04:09 Anti-Vax Hairdressers  Gold Coast hair salon refuses customers who have had a COVID-19 vaccine. - 9News   https://www.9news.com.au/national/gold-coast-hair-salon-refuses-customers-who-have-had-covid19-vaccine/15755f96-66c0-403f-b951-f3d9ca2bdd13   A hairdresser in south-west Victoria has come under fire from a local health authority for saying she won't accept customers who have been vaccinated against COVID-19. - Matt Neal from the ABC   https://www.abc.net.au/news/2021-05-21/anti-vax-hairdresser-bans-covid-jab-customers/100154936        0:13:50 Australian Skeptics Newsletter  What skeptical news has caught the eye of Tim Mendham this week?  http://www.skeptics.com.au        0:25:30 The Book of Tim  Tim Mendham reads from the pages of 'The Skeptic' magazine, from Australian Skeptics. 'The Scopes Monkey Trail'.  Vol 34 No 2 - June 2014  http://www.skeptics.com.au        0:32:24 Kelly Burke talks about Guerrilla Skepticism on Wikipedia  Join members of the Great Australian Psychic Prediction Project and find out about Kelly's recent online talk.  https://www.youtube.com/watch?v=0lkpSRTG2Jk&amp;amp;t=8622s        0:36:23 A Dive into a Trove  A wander through the decades of digitised Australian newspapers on a search for references to the 'The Scopes Monkey Trail'.  http://www.trove.nla.gov.au        Also Corona Conspiracy - Upload Images  https://coronaconspiracy.cloud</t>
  </si>
  <si>
    <t>fXIvh9GjOkg</t>
  </si>
  <si>
    <t>2021 05 16</t>
  </si>
  <si>
    <t>https://youtu.be/uINRN2NTMbQ</t>
  </si>
  <si>
    <t>The Skeptic Zone %23657 - 16.May.2021</t>
  </si>
  <si>
    <t>0:00:00 Introduction Richard Saunders        0:02:58 Maynard's Spooky Action  An interview with Dr Sathana Dushyanthen. Cancer research and COVID-19 myths.  Dr Sathana Dushyanthen is a Science Communicator and Lecturer at the University of Melbourne and the Victorian Comprehensive Cancer Centre. As part of her Sci Comm work, she has a YouTube channel through which she covers popular science topics and current research. Most recently, she has done a series on COVID-19 vaccine conspiracies.  https://youtu.be/xe5HLfE8TEA   https://pintofscience.com.au        0:17:50 The Long Arm of the Law  The Federal Trade Commission (USA) charged St. Louis-based chiropractor Eric Anthony Nepute and his company Quickwork LLC with violating the COVID-19 Consumer Protection Act and the Federal Trade Commission Act, by deceptively marketing products containing vitamin D and zinc as scientifically proven to treat or prevent COVID-19. This is the first case the FTC has brought under the new law.   https://www.ftc.gov/news-events/press-releases/2021/04/first-action-under-covid-19-consumer-protection-act-ftc-seeks        0:22:47 The Book of Tim  Join Richard Saunders as he chats to Tim about what to expect in the upcoming issue of 'The Skeptic' magazine.        0:37:23 A Dive into a Trove  A wander through the decades of digitised newspapers on a search for references to the Alien Abductions.  http://www.trove.nla.gov.au        Also Corona Conspiracy - Upload Images  https://coronaconspiracy.cloud</t>
  </si>
  <si>
    <t>uINRN2NTMbQ</t>
  </si>
  <si>
    <t>2021 05 09</t>
  </si>
  <si>
    <t>https://youtu.be/BtvwNPFtJUk</t>
  </si>
  <si>
    <t>The Skeptic Zone %23656 - 9.May.2021</t>
  </si>
  <si>
    <t>0:00:00 Introduction Richard Saunders        0:04:00 Letter to the Editor  A follow up to a story we mentioned a few weeks ago where a letter to the editor was published in the Byron Bay Echo newspaper. This week we feature the response from skeptic Ken McLeod. Just who is this mysterious midwife who is complaining about COVID-19 vaccinations?        0:10:20 Crazy COVID-19 Claim  You will not believe the crazy claim the Australian government has had to rebut on their official COVID-19 website. Joining Richard to discuss this foolishness are Adrienne Hill and Leonard Tramiel.  COVID-19 vaccines do not - and cannot - connect you to the internet. Some of the mRNA vaccines being developed include the use of a material called a hydrogel, which might help disperse the vaccine slowly into our cells. Bioengineers have used similar hydrogels for many years in different ways. For instance, they've used them to help stem cells survive after being put inside our bodies. Because of this, some people believe that hydrogels are needed for electronic implants, which can connect to the internet.   https://www.health.gov.au/initiatives-and-programs/covid-19-vaccines/is-it-true/is-it-true-can-covid-19-vaccines-connect-me-to-the-internet        0:26:00 Australian Skeptics Newsletter  What skeptical news has caught the eye of Tim Mendham this week?  http://www.skeptics.com.au        0:33:44 A Dive into a Trove  A wander through the decades of digitised newspapers on a search for references to the The National Centre for Science Education and Dr Eugenie Scott.        Also Corona Conspiracy - Upload Images  https://coronaconspiracy.cloud  https://pintofscience.com.au   Pint of Science is back! After the success of last year's festival (moved online at the very last minute) Pint of Science AU 2021 will run completely online again, with a range of new and improved activities. Our talented team has spent the last few months brewing up a variety of ways to enjoy a pint of science via video, social media, and across the airwaves. There will be even more ways to participate, with a mixture of pre-recorded and live events, including our wildly popular Pint of Science Trivia. With so much on, we decided to extend our run for two whole weeks, and we can't wait. Hope to see you there!</t>
  </si>
  <si>
    <t>BtvwNPFtJUk</t>
  </si>
  <si>
    <t>2021 05 01</t>
  </si>
  <si>
    <t>https://youtu.be/E_jnvfJxhTk</t>
  </si>
  <si>
    <t>The Skeptic Zone %23655 - 2.May.2021</t>
  </si>
  <si>
    <t>0:00:00 Introduction Adrienne Hill        0:02:00 Crazy COVID-19 Flyers  Dispite the roll out of varoius COVID-19 vaccines around the world and despite the terrible situation in countries like India and Brazil, there are still those in our society who are intent on fear moungering. We read out some typical COVID-19 vaccine conspiracy flyers that were placed on cars in an Australian Hospital car park.        0:13:21 You Can Count On Adrienne. With Adrienne Hill  Not long ago on the Skeptic Zone, Adrienne looked at the myth that bad things happen in 3's. This week she turns the tables and looks for examples of good things happening in 3's. Is this a case of second time lucky for the number 3? 1, 2, 3 and off we go!        0:25:14 A Dive into a Trove  A wander through the decades of digitised newspapers, this time from the USA, on a search for references to the 'Psychic Predictions' and the Bay Area Skeptics.  http://www.trove.nla.gov.au        Also Corona Conspiracy - Upload Images  https://coronaconspiracy.cloud   Sydney Skeptics in the Pub with Dr Paul Willis  https://www.meetup.com/en-AU/AustSkeptics</t>
  </si>
  <si>
    <t>E_jnvfJxhTk</t>
  </si>
  <si>
    <t>2021 04 25</t>
  </si>
  <si>
    <t>https://youtu.be/_w2BDeXg6jE</t>
  </si>
  <si>
    <t>The Skeptic Zone %23654 - 25.April.2021</t>
  </si>
  <si>
    <t>0:00:00 Introduction Richard Saunders        0:03:02 The Alien Space Ship... that wasn't.  We chat to author and podcaster Mick West about his work in uncovering a far more realistic explanation of a UFO seen over the ocean and captured on night vision video from a US navel ship. It turns out that the aliens might well be riding in normal airliners, heading into LA airport.   https://www.metabunk.org/threads/pyramid-ufos-in-night-vision-footage-maybe-bokeh.11695/   UFO caught on camera https://www.youtube.com/watch?v=AfXwM3140Tg        0:21:56 Australian Skeptics Newsletter  What skeptical news has caught the eye of Tim Mendham this week?  http://www.skeptics.com.au        0:28:32 COVID-19 India Update  Abhijit Chanda from India with a report on the situation with COVID-19. Once again so-called alternative medicine is no match for a real disease.  https://www.berationable.com/rationable-blog        0:41:48 A Dive into a Trove  A wander through the decades of digitised Australian newspapers on a search for references to 'Poltergeist'.  In ghostlore, a poltergeist is a type of ghost or spirit that is responsible for physical disturbances, such as loud noises and objects being moved or destroyed.  http://www.trove.nla.gov.au        Also Corona Conspiracy - Upload Images  https://coronaconspiracy.cloud</t>
  </si>
  <si>
    <t>_w2BDeXg6jE</t>
  </si>
  <si>
    <t>2021 04 18</t>
  </si>
  <si>
    <t>https://youtu.be/8O8PxiE4qeE</t>
  </si>
  <si>
    <t>The Skeptic Zone %23653 - 18.April.2021</t>
  </si>
  <si>
    <t>0:00:00 Introduction Richard Saunders        0:04:13 King St. Newtown  Join Richard Saunders has he walks the length of Newtown's (an inner west suburb of Sydney) main street, stopping along the way to investigate no end of New Age and health stores.  https://www.google.com/maps/@-33.898499,151.1854725,16.1z        0:24:03 Fake Medicine - Book Launch  We travel to Geebooks in Glebe, Sydney to attend the launch of the new book by Dr Brad McKay, 'Fake Medicine'. Joining Richard is Australian Skeptics Inc. President Jessica Singer, Josh Godbee and Lara Benham.   https://www.hachette.com.au/bradley-mckay/fake-medicine-exposing-the-wellness-crazes-cons-and-quacks-costing-us-our-health        0:32:34 A Dive into a Trove  A wander through the decades of digitised Australian newspapers on a search for references to 'Telekinesis'.  telekinesis noun the supposed ability to move objects at a distance by mental power or other non-physical means. "she possesses the power of telekinesis"  http://www.trove.nla.gov.au        Also Corona Conspiracy - Upload Images  https://coronaconspiracy.cloud  Tim Hunkin on youtube  https://www.youtube.com/user/timhunkin1</t>
  </si>
  <si>
    <t>8O8PxiE4qeE</t>
  </si>
  <si>
    <t>2021 04 10</t>
  </si>
  <si>
    <t>https://youtu.be/LuM1O6u-8m8</t>
  </si>
  <si>
    <t>The Skeptic Zone %23652 - 11.April.2021</t>
  </si>
  <si>
    <t>0:00:00 Introduction Richard Saunders        0:03:55 Maynard's Spooky Action  UFOs wirh Dr Steve Roberts and Brian Dunning  With the 55th anniversary of Australia's famous UFOs story, 'Westall 1966', Maynard chats to Brian Dunning and Dr Steve Roberts about this strange event. They also look at other famous UFO accounts including the case of the pancake cooking aliens.  https://skeptoid.com/episodes/4208   https://podcastufo.com/latest-podcast-irene-previn-stan-gordon   https://westall66ufo.com.au        0:30:27 Australian Skeptics Newsletter  What skeptical news has caught the eye of Tim Mendham this week?  http://www.skeptics.com.au        0:36:31 A Dive into a Trove  A wander through the decades of digitised Australian newspapers on a search for references to "Debunk". Including a report of quack medical devices from the 1950s.   https://trove.nla.gov.au/newspaper/article/131642713?searchTerm=debunk        Also Corona Conspiracy - Upload Images  https://coronaconspiracy.cloud</t>
  </si>
  <si>
    <t>LuM1O6u-8m8</t>
  </si>
  <si>
    <t>2021 04 06</t>
  </si>
  <si>
    <t>https://youtu.be/kyJ52Own3hM</t>
  </si>
  <si>
    <t>Origami Photos by Richard Saunders</t>
  </si>
  <si>
    <t>riedsa.picfair.com</t>
  </si>
  <si>
    <t>kyJ52Own3hM</t>
  </si>
  <si>
    <t>2021 04 03</t>
  </si>
  <si>
    <t>https://youtu.be/4l3dUOWJnOA</t>
  </si>
  <si>
    <t>The Skeptic Zone %23651 - 4.April.2021</t>
  </si>
  <si>
    <t>0:00:00 Introduction Richard Saunders        0:04:12 You Can Count on Adrienne with Adrienne Hill  Migraines  Adrienne has suffered from migraine headaches, with some mind-bending auras, for most of her life. What is a migraine? According to the Mayo Clinic, "migraine can cause severe, throbbing pain or a pulsing sensation, usually on one side of the head. It's often accompanied by nausea, vomiting, and extreme sensitivity to light and sound." These attacks can last hours or days and many people experience a warning aura.        0:15:26 Australian Skeptics Newsletter  What skeptical news has caught the eye of Tim Mendham this week?  http://www.skeptics.com.au        0:22:13 COVID-19 Clunkers  More madness from the world of COVID-19 conspiracy theorists.  https://coronaconspiracy.cloud        0:33:47 A Dive into a Trove  A wander through the decades of digitised Australian newspapers on a search for references to Supersitions.  http://www.trove.nla.gov.au        Also Corona Conspiracy - Upload Images  https://coronaconspiracy.cloud  Maynard's Quiz - 8.30pm 4 April (Sydney Time)  http://www.maynard.com.au  Online Talks - Canberra Skeptics  https://canberraskeptics.org</t>
  </si>
  <si>
    <t>4l3dUOWJnOA</t>
  </si>
  <si>
    <t>2021 03 27</t>
  </si>
  <si>
    <t>https://youtu.be/mtUdGtmZb2g</t>
  </si>
  <si>
    <t>The Skeptic Zone %23650 -28.March.2021</t>
  </si>
  <si>
    <t>0:00:00 Introduction Richard Saunders        0:03:23 Dr Siobhan O'Sullivan  Around 1,500 women are diagnosed with ovarian cancer each year in Australia. Often, ovarian cancer feels like nothing. For that reason, most women are diagnosed when they are Stage III or IV. Siobhan tells us her story with this cancer and her advice for women. (With the help of Mr. Tom Toms the cat.)  Siobhan O'Sullivan is an Australian political scientist and political theorist. Her research has focused, among other things, on animal welfare policy and the welfare state. She is the author of Animals, Equality and Democracy (2011, Palgrave Macmillan) and a coauthor of Getting Welfare to Work (2015, Oxford University Press). She co-edited Contracting-out Welfare Services (2015, Wiley) and The Political Turn in Animal Ethics (2016, Rowman &amp;amp; Littlefield International). She founded a regular podcast entitled Knowing Animals.   https://www.abc.net.au/religion/what-i-learned-after-being-surprised-by-ovarian-cancer/13156080   https://knowinganimals.libsyn.com        0:32:30 Maynard's Spooky Action  Dr Brad McKay - Part #3  Dr Brad McKay is an Australian science communicator, TV host and GP at his clinic in Sydney. He is an experienced broadcaster, interviewer and public commentator, appearing regularly on TV and radio, including as a host of ABC's Catalyst and a regular commentator on The Today Show, and presenting several medical podcasts for health professionals. He is also on the editorial board for The Medical Republic magazine and a committee member of Australian Skeptics Inc.   https://www.booktopia.com.au/fake-medicine-bradley-mckay/book/9780733646867.html        0:39:04 A Dive into a Trove  A wander through the decades of digitised Australian newspapers on a search for reports on Harry Houdini.  On March 18, 1910, he made three flights at Diggers Rest, Victoria, near Melbourne. It was reported at the time that this was the first aerial flight in Australia, although this is contested. Nevertheless he is at least among the first people to fly in Australia.  http://www.trove.nla.gov.au        Also Corona Conspiracy - Upload Images  https://coronaconspiracy.cloud</t>
  </si>
  <si>
    <t>mtUdGtmZb2g</t>
  </si>
  <si>
    <t>2021 03 20</t>
  </si>
  <si>
    <t>https://youtu.be/5ZCvBKzO6vE</t>
  </si>
  <si>
    <t>The Skeptic Zone %23649 -21.March.2021</t>
  </si>
  <si>
    <t>0:00:00 Introduction Richard Saunders        0:05:08 You Can Count on Adrienne with Adrienne Hill  Not for Prophet  From the pages of 'The Skeptic' magazine from Australia, Adrienne reports on the ups and downs of checking thousands of mystical predictions covering the years 2000 - 2020.   https://www.skeptics.com.au/wp-content/uploads/magazine/The%20Skeptic%20Volume%2041%20(2021)%20No%201%20(Cover).pdf        0:24:06 Maynard's Spooky Action  Dr Brad McKay - Part #2  Dr Brad McKay is an Australian science communicator, TV host and GP at his clinic in Sydney. He is an experienced broadcaster, interviewer and public commentator, appearing regularly on TV and radio, including as a host of ABC's Catalyst and a regular commentator on The Today Show, and presenting several medical podcasts for health professionals. He is also on the editorial board for The Medical Republic magazine and a committee member of Australian Skeptics Inc.   https://www.booktopia.com.au/fake-medicine-bradley-mckay/book/9780733646867.html        0:33:18 A Dive into a Trove  A wander through the decades of digitised Australian newspapers on a search for reports on Dr Carl Sagan.  http://www.trove.nla.gov.au        Also Corona Conspiracy - Upload Images  https://coronaconspiracy.cloud   The 'V' Word   https://www.abc.net.au/news/2021-03-14/mullumbimby-anti-coronavirus-vaccination-changing-narrative/13109238</t>
  </si>
  <si>
    <t>5ZCvBKzO6vE</t>
  </si>
  <si>
    <t>2021 03 13</t>
  </si>
  <si>
    <t>https://youtu.be/0G0o3_fIW0M</t>
  </si>
  <si>
    <t>The Skeptic Zone %23648 -14.March.2021</t>
  </si>
  <si>
    <t>0:00:00 Introduction Richard Saunders        0:03:50 Maynard's Spooky Action  Dr Brad McKay - Part #1  The return of Maynard. In this, the first of a three part interview with Dr Brad McKay, Maynard finds out about Dr Brad's new book and asks the big questions about Vampire Facials and much more.  Dr Brad McKay is an Australian science communicator, TV host and GP at his clinic in Sydney. He is an experienced broadcaster, interviewer and public commentator, appearing regularly on TV and radio, including as a host of ABC's Catalyst and a regular commentator on The Today Show, and presenting several medical podcasts for health professionals. He is also on the editorial board for The Medical Republic magazine and a committee member of Australian Skeptics inc.   https://www.booktopia.com.au/fake-medicine-bradley-mckay/book/9780733646867.html        0:18:08 Susan Gerbic  Thomas John And The Believers. Susan talks about a 2019 article she wrote about how people keep believing even in the face of overwhelming evidence against their beliefs. In this case so-called psychic mediums contacting the dead.   https://skepticalinquirer.org/exclusive/thomas-john-and-the-believers/        0:30:51 Australian Skeptics Newsletter  What skeptical news has caught the eye of Tim Mendham this week?  http://www.skeptics.com.au        0:40:17 A Dive into a Trove  A wander through the decades of digitised Australian newspapers on a search for references to Biorhythms.  http://www.trove.nla.gov.au   http://skepdic.com/biorhyth.html        Also Corona Conspiracy - Upload Images  https://coronaconspiracy.cloud</t>
  </si>
  <si>
    <t>0G0o3_fIW0M</t>
  </si>
  <si>
    <t>2021 03 06</t>
  </si>
  <si>
    <t>https://youtu.be/3o8zPTNBu-k</t>
  </si>
  <si>
    <t>The Skeptic Zone %23647 - 7.March.2021</t>
  </si>
  <si>
    <t>0:00:00 Introduction Richard Saunders        0:03:06 You Can Count on Adrienne with Adrienne Hill  A new segment for The Skeptic Zone.  Do bad things really happen in 3s?  Adrienne looks at some of the psychology about this "bad things" myth and finds how easy it is for people to come to believe there might be something in it, even something mystical.        0:11:40 Alert on Anti-Vaxxers  Police are making a list of anti-vax protesters with concerns that they could target storage facilities. A Joint Intelligence Group, made of members from the AFP, Australian Security Intelligence Information, Australian Border Force and state police forces has also been set up by the Department of Home Affairs. It will be staffed around the clock and act as a central hub for information on the anti-vaccination movement and vaccine security. - by Sarah Sharples, reported at news.com.au        0:15:48 The Book of Tim with Tim Mendham  Another reading from the pages of 'The Skeptic' from Australian Skeptics Inc.  This week Tim looks at planets, days, dates and death. And so it goes, the almost inevitable realisation that all knowledge is connected and connectable.  https://www.skeptics.com.au        0:23:28 A Dive into a Trove  A wander through the decades of digitised Australian newspapers. This week testing psychic claims from 1950. We hear the summing up of Canon Knight and L. A. G Strong as they give their opinions on the so-called psychics and mediums they encountered.  Into the Unknown - Part #10  https://trove.nla.gov.au/newspaper/article/229628547        Also Corona Conspiracy - Upload Images  https://coronaconspiracy.cloud</t>
  </si>
  <si>
    <t>3o8zPTNBu-k</t>
  </si>
  <si>
    <t>2021 02 27</t>
  </si>
  <si>
    <t>https://youtu.be/mkMiIEd2roE</t>
  </si>
  <si>
    <t>The Skeptic Zone %23646 - 28.February.2021</t>
  </si>
  <si>
    <t>0:00:00 Introduction Richard Saunders and Maynard        0:04:45 Crystal Healing: The Science and Psychology Behind What Works, What Doesn't, and Why  An interview with Dan Lynch and Julie A. Kirsch  Whether you're new to the practice of crystal healing or have a level of experience with it, chances are you have questions: What works? What doesn't? How and when should I spend my money etc? Forget the magic, the mysticism, and the mythology. You've come to the right place for answers. Dan R. Lynch is a professional geologist and the author of many books about rocks and minerals. Julie A. Kirsch is a trained psychologist. Together, they delve into the fascinating study of crystal healing, and they share their answers with you.  https://adventurewithkeen.com/product/crystal-healing        0:18:58 The Book of Tim with Tim Mendham  Another reading from the pages of 'The Skeptic' from Australian Skeptics Inc.  This week Tim looks at seeing things, insights and outsights. And so it goes, the almost inevitable realisation that all knowledge is connected and connectable.  https://www.skeptics.com.au        0:26:21 Australian Skeptics Newsletter  What skeptical news has caught the eye of Tim Mendham this week?  http://www.skeptics.com.au        0:35:47 A Dive into a Trove  A wander through the decades of digitised Australian newspapers. This week testing psychic claims from 1950. We hear the summing up of Dr Bendit and Mrs Haldane as they give their opinions on the so-called psychics and mediums they encountered.  Into the Unknown - Part #9  https://trove.nla.gov.au/newspaper/article/229628547        Also Corona Conspiracy - Upload Images  https://coronaconspiracy.cloud</t>
  </si>
  <si>
    <t>mkMiIEd2roE</t>
  </si>
  <si>
    <t>2021 02 23</t>
  </si>
  <si>
    <t>https://youtu.be/QmZnvByeOko</t>
  </si>
  <si>
    <t>Typewriter Time 1</t>
  </si>
  <si>
    <t>From episodes of The Skeptic Zone podcast.
With the voice talents of :
Annika Harrison, Lara Benham, Ben Radford, Dr Angie Mattke, Adrienne Hill, Abhijit Chanda, Pontus Bockman, Celestia Ward, Susan Gerbic, Maynard, Beth Darlington, Jennifer Hathorn, Brian Dunning, Serra Joan, Andras Pinter, Michelle Bijkersma and Richard Saunders. 
Written &amp; Produced by Richard Saunders 
00:00:00   Spooky Encounters
00:01:47   Accurate Psychic
00:04:37   Free Energy
00:07:56   Cook Book
00:11:00   Flat Earth Flight
00:14:38   Monster Hunt
00:16:55   A Trip To The Stars
00:19:50   Row Your Boat
00:23:53   Lakeside Hospital
00:28:18   Bermuda Triangle Tours
00:33:13   New Age Vet
00:38:06   Trouble At NASA
00:45:02   The Secret Of The Secret
00:50:28   Astrology For Cats
00:58:00   Skeptical Fairy On A Train
01:00:28   Skeptical Fairy In A Pub
01:04:20   Skeptical Fairy In A Supermarket</t>
  </si>
  <si>
    <t>QmZnvByeOko</t>
  </si>
  <si>
    <t>2021 02 20</t>
  </si>
  <si>
    <t>https://youtu.be/qhpcLPAG1YM</t>
  </si>
  <si>
    <t>The Skeptic Zone %23645 - 21.February.2021</t>
  </si>
  <si>
    <t>0:00:00 Introduction Richard Saunders        0:04:43 Pete Evans Banned (Again!)  Pete Evans' Instagram shut down for spreading COVID-19 misinformation. Also his bid for a Senate seat has been widely criticised.   https://www.sbs.com.au/news/pete-evans-instagram-account-has-been-shut-down-for-spreading-coronavirus-misinformation        0:11:21 Logical Fallacies with Michelle Bijkersma  This week Michelle looks at "Argument from Gibberish".  This occurs when a person makes a claim that something is true, then supports that claim with an explanation that includes highly technical jargon from a field that is difficult to comprehend. It also occurs when a claim is based on pure gibberish in lieu of a strong argument.  A Logical Fallacy is an error we can make in reasoning, but it usually crops up when we are discussing or arguing our point of view.        0:23:29 Facebook Puts Critical Health Information at Risk  Like many organisations, Australian Skeptics Inc was affected by Facebook's changes to sharing and viewing news in Australia. While they are pleased to see that their Facebook Page and past posts have been restored, their own site content is still unable to be shared on Facebook.   https://www.skeptics.com.au/2021/02/19/facebook-puts-critical-health-information-at-risk-by-blocking-legitimate-news-sources        0:30:58 The Book of Tim with Tim Mendham  Another reading from the pages of 'The Skeptic' from Australian Skeptics Inc.  "It'a All In Your Head!" - This week Tim looks at Phrenology, part #2 of 2 - by Michelle Cooper.  https://www.skeptics.com.au        0:42:07 A Dive into a Trove  A wander through the decades of digitised Australian newspapers. This week testing psychic claims from 1950.  Into the Unknown - Part #8  https://trove.nla.gov.au/newspaper/article/229628547        Also Corona Conspiracy - Upload Images  https://coronaconspiracy.cloud</t>
  </si>
  <si>
    <t>qhpcLPAG1YM</t>
  </si>
  <si>
    <t>https://youtu.be/JNMtyjlPAyY</t>
  </si>
  <si>
    <t>Logical Fallacies 21 - 40 - With Michelle Bijkersma</t>
  </si>
  <si>
    <t>Michelle Bijkersma and Richard Saunders bring you the second 20 Logical Fallacies, with examples for each, from the popular segment on the Skeptic Zone podcast.
0:00:00  21 - Appeal to Consequences 
0:04:35  22 - Texas Sharpshooter       
0:08:58  23 - Anecdotal Evidence       
0:12:16  24 - Burden of Proof           
0:16:04  25 - Poisoning the Well        
0:19:56  26 - Weasel Words              
0:23:39  27 - Hasty Generalisation      
0:27:00  28 - Appeal to the Stone       
0:30:00  29 - The Fallacy Fallacy       
0:33:08  30 - Appeal to Emotion 
0:36:22  31 - Ipse Dixit
0:39:05 32 - Slothful Induction
0:42:21 33 - Unfalsifiability
0:45:35 34 - Affirming the Consequent
0:49:07 35 - Red Herring
0:51:56 36 - Perfect Solution Fallacy
0:55:35 37 - Fallacy of Composition
1:00:57 38 - Appeal to Common Sense
1:06:24 39 - The Single Cause
1:11:30 40 - Argument from Gibberish
1:20:03 - Theme Music</t>
  </si>
  <si>
    <t>JNMtyjlPAyY</t>
  </si>
  <si>
    <t>2021 02 13</t>
  </si>
  <si>
    <t>https://youtu.be/WVqu2SW79GM</t>
  </si>
  <si>
    <t>The Skeptic Zone %23644 - 14.February.2021</t>
  </si>
  <si>
    <t>0:00:00 Introduction Richard Saunders        0:04:23 Queensland Chiropractic Bad Advice  Chiropractor forced to take down video on COVID-19, claiming 'nonsense' about 'big bad bug' and other bad advice.   https://www.news.com.au/lifestyle/health/health-problems/chiropractor-forced-to-take-down-video-on-coronavirus-claiming-nonsense-about-big-bad-bug/news-story/57390e8ab06cce03ba5eba8e23f7f694        0:09:12 Logical Fallacies with Michelle Bijkersma  This week Michelle looks at "The Fallacy of the Single Cause".  Also known as 'causal oversimplification', this fallacy occurs when it is assumed that there is a single, simple cause of an outcome, when in fact there may be a number of causes.  A Logical Fallacy is an error we can make in reasoning, but it usually crops up when we are discussing or arguing our point of view.        0:18:02 The Book of Tim with Tim Mendham  Another reading from the pages of 'The Skeptic' from Australian Skeptics Inc.  "It'a All In Your Head!" - This week Tim looks at Phrenology, part #1 of 2 - by Michelle Cooper.  https://www.skeptics.com.au        0:29:31 A Dive into a Trove  A wander through the decades of digitised Australian newspapers. This week testing psychic claims from 1950.  Into the Unknown - Part #7  http://www.trove.nla.gov.au        0:44:23 Australian Skeptics Newsletter  What skeptical news has caught the eye of Tim Mendham this week?  http://www.skeptics.com.au        Also Corona Conspiracy - Upload Images  https://coronaconspiracy.cloud</t>
  </si>
  <si>
    <t>WVqu2SW79GM</t>
  </si>
  <si>
    <t>2021 02 06</t>
  </si>
  <si>
    <t>https://youtu.be/MFNAD6x7nVc</t>
  </si>
  <si>
    <t>The Skeptic Zone %23643 - 7.February.2021</t>
  </si>
  <si>
    <t>0:00:00 Introduction Richard Saunders        0:03:44 Test Your E.S.P.  From 1977 comes this test from 'The Australian Women's Weekly'.  How do you rate your psychic abilities? Have you ever experienced astral travel, levitation, mental telepathy . . . or seen a ghost?  https://trove.nla.gov.au/newspaper/page/5845338        0:19:03 Logical Fallacies with Michelle Bijkersma  This week Michelle looks at "The Appeal to Common Sense".  The ‘Appeal to Common Sense’ is a specific version of ‘Alleged Certainty’. It occurs when someone simply asserts their conclusion as obvious and a fact, however, it may not necessarily be so.  A Logical Fallacy is an error we can make in reasoning, but it usually crops up when we are discussing or arguing our point of view.        0:28:48 The Book of Tim with Tim Mendham  Another reading from the pages of 'The Skeptic' from Australian Skeptics Inc. This week Tim looks at magicians, ethics, names, laws and more.  https://www.skeptics.com.au        0:36:27 A Dive into a Trove  A wander through the decades of digitised Australian newspapers. This week testing psychic claims from 1950 with spirit healers.  SPIRIT HEALING, the "laying on of hands" or the making of psychic passes is not regarded by all psychic workers as a legitimate part of what can strictly be considered to be within the scope of spiritism.  Into the Unknown - Part #6  https://trove.nla.gov.au/newspaper/page/24681718        Also Corona Conspiracy - Upload Images  https://coronaconspiracy.cloud</t>
  </si>
  <si>
    <t>MFNAD6x7nVc</t>
  </si>
  <si>
    <t>2021 01 30</t>
  </si>
  <si>
    <t>https://youtu.be/dEitcWjY6Ak</t>
  </si>
  <si>
    <t>The Skeptic Zone %23642 - 31.January.2021</t>
  </si>
  <si>
    <t>0:00:00 Introduction Richard Saunders        0:04:24 The Great Australian Prediction Project  A look at some of the 'psychic' predictions for HM Queen Elizabeth II over the past 20 years. What was foreseen or maybe not foreseen for the monarch?          0:16:45 Logical Fallacies with Michelle Bijkersma  This week Michelle looks at "Fallacy of Composition".  This fallacy is about transferring or projecting the properties shared by a set of individual components to the whole group or product as if they were the one and the same.  A Logical Fallacy is an error we can make in reasoning, but it usually crops up when we are discussing or arguing our point of view.        0:27:55 Australian Skeptics Newsletter  What skeptical news has caught the eye of Tim Mendham this week?  http://www.skeptics.com.au        0:36:06 A Dive into a Trove  A wander through the decades of digitised Australian newspapers. This week testing psychic claims from 1950 with an Australian subject.  Into the Unknown - Part #5  http://www.trove.nla.gov.au        Also Corona Conspiracy - Upload Images  https://coronaconspiracy.cloud  Logical Fallacies with Michelle Bijkersma, 1 - 20 on YouTube.    https://youtube.com/playlist?list=PLuzfqFJyj3etWRBfGdOuqJHlcoafYim62</t>
  </si>
  <si>
    <t>dEitcWjY6Ak</t>
  </si>
  <si>
    <t>2021 01 27</t>
  </si>
  <si>
    <t>https://youtu.be/TMjNWI7RTZ4</t>
  </si>
  <si>
    <t>Logical Fallacies 1 - 20 - With Michelle Bijkersma</t>
  </si>
  <si>
    <t>Michelle Bijkersma and Richard Saunders bring you the first 20 Logical Fallacies, with examples for each, from the popular segment on the Skeptic Zone podcast.
0:00:00  1 - Ad Hominem  
0:03:54  2 - Appeal to Authority 
0:07:33  3 - Appeal to Antiquity
0:11:00  4 - Appeal to Popularity
0:13:44  5 - Straw Man
0:17:17  6 - Post Hoc
0:23:23  7 - Begging the Question
0:27:25  8 - Appeal to Ignorance
0:31:34  9 - Special Pleading
0:35:04 10 - Appeal to Nature
0:39:03 11 - False Dilemma
0:43:23 12 - The Middle Ground
0:47:53 13 - The Slippery Slope
0:52:11 14 - False Equivalence
0:56:15 15 - Moving the Goalposts
1:00:36 16 - Non Sequitur
1:04:36 17 - Personal Incredulity
1:09:19 18 - Relative Privation
1:13:05 19 - Tu Quoque
1:16:19 20 - No True Scotsman
1:21:04      - Theme Music</t>
  </si>
  <si>
    <t>TMjNWI7RTZ4</t>
  </si>
  <si>
    <t>2021 01 24</t>
  </si>
  <si>
    <t>https://youtu.be/V28XFrZJMeY</t>
  </si>
  <si>
    <t>The Skeptic Zone %23641 - 24.January.2021</t>
  </si>
  <si>
    <t>0:00:00 Introduction Richard Saunders        0:03:42 The Great Australian Prediction Project  A look at some of the 'psychic' predictions for Donald Trump over the past 20 years. What was foreseen or maybe not foreseen for the former president?        0:20:13 Logical Fallacies with Michelle Bijkersma  This week Michelle looks at "The Perfect Solution Fallacy".  The perfect solution is an 'all or nothing' way of thinking, unless the outcome is 100% perfect, the baby may end up being thrown out with the bath water. In other words, the idea is being rejected altogether.  A Logical Fallacy is an error we can make in reasoning, but it usually crops up when we are discussing or arguing our point of view.        0:27:33 Vaccination Rates in Australia  Australia has surpassed the immunisation gold stan dard, with a 95.09 per cent vac cination rate for five-year-olds. With 95 per cent of the population vaccinated, child hood diseases that kill cannot get a foothold due to "herd immunity". - By Jane Hansen        0:33:38 A Dive into a Trove  A wander through the decades of digitised Australian newspapers. This week testing psychic claims from 1950.  Into the Unknown - Part #4  http://www.trove.nla.gov.au        Also Corona Conspiracy - Upload Images  https://coronaconspiracy.cloud</t>
  </si>
  <si>
    <t>V28XFrZJMeY</t>
  </si>
  <si>
    <t>2021 01 16</t>
  </si>
  <si>
    <t>https://youtu.be/o-iPyC3nh_8</t>
  </si>
  <si>
    <t>The Skeptic Zone %23640 - 17.January.2021</t>
  </si>
  <si>
    <t>0:00:00 Introduction Richard Saunders        0:03:20 Society of Homeopaths in Hot Water  From 'The Good Thinking Society'. Professional Standards Authority suspends the Society of Homeopaths (UK). The Professional Standards Authority (PSA) announced it had suspended the accreditation of the Society of Homeopaths (SoH). - Read by Lara Benham  https://goodthinkingsociety.org        0:09:24 Logical Fallacies with Michelle Bijkersma  This week Michelle looks at "Red Herring".  This is when someone gives irrelevant information in an attempt to distract you from a topic at hand, often to avoid a question or shift the discussion in a new direction.  A Logical Fallacy is an error we can make in reasoning, but it usually crops up when we are discussing or arguing our point of view.        0:16:00 Typewriter Time - Dialup Astrology  We discover that Richard Saunders and Maynard have started a new age Astrology service. What advice can they offer Annika Harrison from the European Skeptics Podcast?        0:25:07 Australian Skeptics Newsletter  What skeptical news has caught the eye of Tim Mendham this week?  http://www.skeptics.com.au        0:33:20 A Dive into a Trove  A wander through the decades of digitised Australian newspapers. This week testing psychic claims from 1950.  Into the Unknown - Part #3  http://www.trove.nla.gov.au        Also COVID-19 : Chiro Advice  https://tinyurl.com/yxa3dfo3   Canberra Skeptics  https://www.canberraskeptics.org   Corona Conspiracy - Upload Images  https://coronaconspiracy.cloud</t>
  </si>
  <si>
    <t>o-iPyC3nh_8</t>
  </si>
  <si>
    <t>2021 01 09</t>
  </si>
  <si>
    <t>https://youtu.be/yW2uL5kRG0I</t>
  </si>
  <si>
    <t>The Skeptic Zone %23639 - 10.January.2021</t>
  </si>
  <si>
    <t>0:00:00 Introduction Richard Saunders        0:05:25 An interview with Adrienne Hill  Adrienne Hill from Canada tells us about Tourette Syndrome and some of the so-called alternative treatments that have been offered over the years.  https://tourette.ca  https://cumming.ucalgary.ca/resource/tourette-ocd/home   Monterey Skepticamp Youtube (at 4:53:10)  https://youtu.be/DktlgzdFUTI        0:22:30 Logical Fallacies with Michelle Bijkersma  This week Michelle looks at the fallacy of "Affirming the Consequent".  This is when you assume or conclude a cause for a phenomenon based on the phenomenon itself without taking other possibilities into account.  A Logical Fallacy is an error we can make in reasoning, but it usually crops up when we are discussing or arguing our point of view.        0:30:25 A Dive into a Trove  A wander through the decades of digitised Australian newspapers. This week testing psychic claims from 1950.  Into the Unknown - Part #2  http://www.trove.nla.gov.au        Also Aust. Skeptics YouTube  https://youtube.com/c/AustralianSkepticsInc   Vic Skeptics Cafe  https://www.facebook.com/theskepticscafe   Where did the rabbit go? - Podcast   https://podcasts.apple.com/au/podcast/where-did-the-rabbit-go/id1502744758   Corona Conspiracy - Upload Images  https://coronaconspiracy.cloud</t>
  </si>
  <si>
    <t>yW2uL5kRG0I</t>
  </si>
  <si>
    <t>2021 01 01</t>
  </si>
  <si>
    <t>https://youtu.be/TfCWV-E1-ns</t>
  </si>
  <si>
    <t>The Skeptic Zone %23638 - 3.January.2021</t>
  </si>
  <si>
    <t>0:00:00 Introduction Richard Saunders        0:03:36 COVID-19 Conspiracy  An alleged quarantine escapee left her hotel after she denied the existence of coronavirus in a series of bizarre online rants. Self-proclaimed "world changer" Jenny D'ubios sparked a manhunt in Perth when she was found missing from her Perth hotel while in COVID-19 quarantine.   https://7news.com.au/lifestyle/health-wellbeing/jenny-dubios-woman-who-allegedly-fled-covid-hotel-quarantine-shared-bizarre-online-rants-before-incident-c-1848398        0:15:09 Logical Fallacies. With Michelle Bijkersma  This week Michelle looks at the fallacy of "Unfalsifiability".  Also known as 'untestability', this is when you make a claim that cannot be shown or proved to be incorrect or even correct via testing.  A Logical Fallacy is an error we can make in reasoning, but it usually crops up when we are discussing or arguing our point of view.        0:21:02 Monterey Skepticamp 2021  Susan Gerbic with details of the first Skeptical Meeting of the year. This time the whole world can join in, online. Sat 2nd of Jan. (USA)   https://abouttimeproject.wordpress.com/skepticamp-2020-schedule-speakers/   https://www.youtube.com/channel/UCWm1ELCsYTQw53ljcCpSedw        0:34:15 A Dive into a Trove  A wander through the decades of digitised Australian newspapers. This week an a count of testing psychic claims from 1950.  Into the Unknown - Part #1  http://www.trove.nla.gov.au        Also Corona Conspiracy - Upload Images  https://coronaconspiracy.cloud</t>
  </si>
  <si>
    <t>TfCWV-E1-ns</t>
  </si>
  <si>
    <t>2020 12 26</t>
  </si>
  <si>
    <t>https://youtu.be/m2r1gH0qqPk</t>
  </si>
  <si>
    <t>The Skeptic Zone %23637 - 27.December.2020</t>
  </si>
  <si>
    <t>0:00:00 Introduction Richard Saunders        0:05:00 Pete Evans Booted Off  Pete Evans has been removed from Facebook just days after telling Sydney followers to not get tested for COVID-19.   https://www.theage.com.au/national/victoria/facebook-boots-celebrity-chef-pete-evans-over-covid-19-misinformation-20201223-p56px0.html        0:11:30 Logical Fallacies. With Michelle Bijkersma  This week Michelle looks at "The Slothful Induction Fallacy".  This is when even though there is enough good evidence to support a conclusion, this evidence is rejected and replaced by something possibly unrelated but more inline with a particular worldview.  A Logical Fallacy is an error we can make in reasoning, but it usually crops up when we are discussing or arguing our point of view.        0:19:18 A Dive into a Trove  A wander through the decades of digitised Australian newspapers on a search for references to Astrology.  http://www.trove.nla.gov.au        Also 2021 Origami Calendar   https://skepticzone.tv/files/2021_origami.pdf   2021 Maynard Calendar Calendar   https://skepticzone.tv/files/Maynard2021.pdf   Corona Conspiracy - Upload Images  https://coronaconspiracy.cloud</t>
  </si>
  <si>
    <t>m2r1gH0qqPk</t>
  </si>
  <si>
    <t>2020 12 19</t>
  </si>
  <si>
    <t>https://youtu.be/gtVZCKC7_k0</t>
  </si>
  <si>
    <t>The Skeptic Zone %23636 - 20.December.2020</t>
  </si>
  <si>
    <t>0:00:00 Introduction Richard Saunders        0:04:07 Susan Gerbic  We find out what GSoW are doing to support those fighting COVID-19. Also the latest ravings from two time Bent Spoon winner, Pete Evans.  https://abouttimeproject.wordpress.com        0:17:00 A Dive into a Trove  A wander through the decades of digitised Australian newspapers on a search for references to Uri Geller in the 1970s.  http://www.trove.nla.gov.au        0:38:55 Logical Fallacies. With Michelle Bijkersma  This week Michelle looks at "Ipse Dixit".  Also known as "It Simply Is", this is when an opinion is given as if it were an undisputed fact, without any need for supporting evidence.  A Logical Fallacy is an error we can make in reasoning, but it usually crops up when we are discussing or arguing our point of view.        0:45:17 Australian Skeptics Newsletter  What is making news in the skeptical world? Find out with the newsletter compiled by Tim Mendham.  http://www.skeptics.com.au        Also Corona Conspiracy - Upload Images  https://coronaconspiracy.cloud</t>
  </si>
  <si>
    <t>gtVZCKC7_k0</t>
  </si>
  <si>
    <t>2020 12 12</t>
  </si>
  <si>
    <t>https://youtu.be/NWGcuCj2t2M</t>
  </si>
  <si>
    <t>The Skeptic Zone %23635 - 13.December.2020</t>
  </si>
  <si>
    <t>0:00:00 Introduction Richard Saunders        0:04:36 Doctor at LARGE  Ken McLeod reports on how anti-vaccination campaigner Judy Wilyman is trading on her flawed doctorate, and the implications for her, the University of Wollongong, and the community. - Read by Richard Saunders.   https://www.skeptics.com.au/wp-content/uploads/magazine/The%20Skeptic%20Volume%2040%20(2020)%20No%204%20(Cover).pdf
         0:27:16 A Dive into a Trove  A wander through the decades of digitised Australian newspapers on a search for references to Water Diviners and Sceptics from 1945.  http://www.trove.nla.gov.au        Also Corona Conspiracy - Upload Images https://coronaconspiracy.cloud Let's Crack Zodiac - Episode 5 - The 340 Is Solved! https://youtu.be/-1oQLPRE21o
 TRICKY NICK by Nicholas J. Johnson https://www.panmacmillan.com.au/9781760787363/</t>
  </si>
  <si>
    <t>NWGcuCj2t2M</t>
  </si>
  <si>
    <t>2020 12 05</t>
  </si>
  <si>
    <t>https://youtu.be/zlS9R_mR2hA</t>
  </si>
  <si>
    <t>The Skeptic Zone %23634 - 6.December.2020</t>
  </si>
  <si>
    <t>0:00:00 Introduction Richard Saunders        0:04:54 Living a Skeptical Life  From a talk given some years ago by Richard Saunders at a meeting of the Victorian Skeptics, what does it mean to be a skeptic from day to day?  The Mysterious Monsters 1975  https://youtu.be/44BUjnxwC_g        0:31:04 A Dive into a Trove  A wander through the decades of digitised Australian newspapers on a search for references to the Water Divining in 1912.  http://www.trove.nla.gov.au        0:38:37 Australian Skeptics Newsletter  What skeptical news has caught the eye of Tim Mendham this week?  http://www.skeptics.com.au        Also Corona Conspiracy - Upload Images  https://coronaconspiracy.cloud  Maynard - A Very 2020 Christmas and Calendar  http://www.maynard.com.au</t>
  </si>
  <si>
    <t>zlS9R_mR2hA</t>
  </si>
  <si>
    <t>2020 11 28</t>
  </si>
  <si>
    <t>https://youtu.be/b6TSCNVeMAo</t>
  </si>
  <si>
    <t>The Skeptic Zone %23633 - 29.November.2020</t>
  </si>
  <si>
    <t>0:00:00 Introduction Richard Saunders        0:03:30 Ben Radford's New Book  The famed skeptical investigator, podcaster and author tells us about his new book, a collection of stories covering almost 2 decades.  http://benjaminradford.com        0:17:25 ESP - 250  We join a live broadcast of the European Skeptics Podcast to congratulate them for 250 episodes.  https://theesp.eu        0:19:52 Logical Fallacies. With Michelle Bijkersma  This week Michelle looks at "The Appeal to Emotion".  Also known as "argument from passion", this is when you manipulate emotions in order to try and win an argument or promote your point, especially in the absence of good evidence. It is also a red herring, that is, a way of diverting attention away from the issue at hand.  A Logical Fallacy is an error we can make in reasoning, but it usually crops up when we are discussing or arguing our point of view.        0:25:50 GSoW News with Susan Gerbic  Susan and friends chime in to bring us up to date with the latest from Guerrilla Skepticism on Wikipedia. From Wiki to psychic stings and more. With Adrienne Hill, Rob Palmer and Leonard Tramiel.  https://www.facebook.com/Gerbic        Also Corona Conspiracy - Upload Images  https://coronaconspiracy.cloud</t>
  </si>
  <si>
    <t>b6TSCNVeMAo</t>
  </si>
  <si>
    <t>2020 11 21</t>
  </si>
  <si>
    <t>https://youtu.be/XU6iLFfjCSk</t>
  </si>
  <si>
    <t>The Skeptic Zone %23632 - 22.November.2020</t>
  </si>
  <si>
    <t>0:00:00 Introduction Richard Saunders        0:05:00 His Goose is Cooked  Another twist in the ongoing sad Soap Opera that is former celebrity Pete Evans. He's lost his sponsorships, he's lost his TV deals, he's lost his book deals along with his marbles.  https://www.bbc.com/news/world-australia-54972101        0:13:04 Logical Fallacies. With Michelle Bijkersma  This week Michelle looks at "The Fallacy Fallacy".  Also known as the bad reasons fallacy, this is when, because your opponent uses logical fallacies, you assume their main argument or point must therefore also be wrong.  A Logical Fallacy is an error we can make in reasoning, but it usually crops up when we are discussing or arguing our point of view.        0:19:05 Prof. Ken Harvey and the TGA  After a frustrating time as an advisor to the government agency, Professor Ken Harvey has finally had enough.   https://www.smh.com.au/national/top-doctor-resigns-tga-role-over-concerns-with-policing-of-fringe-medicine-20201116-p56f11.html        0:27:43 Australian Skeptics Newsletter  What skeptical news has caught the eye of Tim Mendham this week?  http://www.skeptics.com.au        0:36:32 A Dive into a Trove  A wander through the decades of digitised Australian newspapers on a search for references to the Australian Skeptics.  http://www.trove.nla.gov.au        Also Corona Conspiracy - Upload Images  https://coronaconspiracy.cloud</t>
  </si>
  <si>
    <t>XU6iLFfjCSk</t>
  </si>
  <si>
    <t>2020 11 14</t>
  </si>
  <si>
    <t>https://youtu.be/mL2Pvb9YYyo</t>
  </si>
  <si>
    <t>The Skeptic Zone %23631 - 15.November.2020</t>
  </si>
  <si>
    <t>0:00:00 Introduction Richard Saunders        0:03:26 From 9/11 to COVID-19  An interview with Claus Larsen from Denmark about the ongoing research into some of the biggest conspiracy theories in recent history. What are some of the COVID-19 conspiracies doing the rounds and why do people believe in them?  http://www.911facts.dk        0:29:50 Logical Fallacies. With Michelle Bijkersma  This week Michelle looks at "The Appeal to the Stone".  This is when you dismiss an idea or statement as absurd, invalid, or incorrect, without giving a satisfactory reason as to why.  A Logical Fallacy is an error we can make in reasoning, but it usually crops up when we are discussing or arguing our point of view.        0:34:54 A Dive into a Trove  A wander through the decades of digitised Australian newspapers on a search for references to the Australian Skeptics.        Also Richard Saunders vs. Milton Black.  https://youtu.be/q-fjymxOrGE   Corona Conspiracy - Upload Images  https://coronaconspiracy.cloud</t>
  </si>
  <si>
    <t>mL2Pvb9YYyo</t>
  </si>
  <si>
    <t>2020 11 07</t>
  </si>
  <si>
    <t>https://youtu.be/pb-ROOlFHJg</t>
  </si>
  <si>
    <t>The Skeptic Zone %23630 - 8.November.2020</t>
  </si>
  <si>
    <t>0:00:00 Introduction Richard Saunders        0:03:50 The Misadventures of the VeXXed Bus  We look at the bumpy road and comic mishaps of the "Vaxxed II" bus as it travels along its sorry road.         0:16:44 James Randi, a quiet chat.  In 2014, Randi and Saunders toured Australia. During some downtime they chat about magic, memories and TV productions.  James Randi: Psychic Investigator - YouTube  https://youtu.be/ix_DEto6nH4?t=820           0:28:57 Logical Fallacies. With Michelle Bijkersma  This week Michelle looks at "The Hasty Generalisation Fallacy".  Also known as the argument from small numbers and the lonely fact fallacy, this is when you base your conclusion upon limited or inconclusive information.  A Logical Fallacy is an error we can make in reasoning, but it usually crops up when we are discussing or arguing our point of view.        0:35:47 Australian Skeptics Newsletter  What skeptical news has caught the eye of Tim Mendham this week?  http://www.skeptics.com.au        0:42:42 The Book of Tim. With Tim Mendham  Another reading from the pages of 'The Skeptic' from Australian Skeptics Inc. This week Tim looks at Double Delusion - House of Horrors - House of Science and more.  https://www.skeptics.com.au        Also The Correx Files  https://www.abc.net.au/science/correx    Corona Conspiracy - Upload Images  https://coronaconspiracy.cloud</t>
  </si>
  <si>
    <t>pb-ROOlFHJg</t>
  </si>
  <si>
    <t>2020 11 01</t>
  </si>
  <si>
    <t>https://youtu.be/wNpEZ1kYNGM</t>
  </si>
  <si>
    <t>The Skeptic Zone %23629 - 1.November.2020</t>
  </si>
  <si>
    <t>0:00:00 Introduction Richard Saunders        0:04:00 James Randi on The Skeptic Zone  Since the podcast begain in 2008, James Randi appeared on about 22 episodes. We present some edited highlights from over the years.        0:39:32 A Dive into a Trove  A wander through the decades of digitised Australian newspapers on a search for references to the James Randi, with a focus on the year 1980, the year of the famed water divining tests.  http://www.trove.nla.gov.au  
 James Randi in Australia - YouTube  https://www.youtube.com/watch?v=gN-0FEqAkQM
         Also Interview with James Randi 2006. With Richard Saunders  https://youtu.be/ukqsZYHLcuI An Evening with James Randi 2014. With Richard Saunders  https://youtu.be/Th1VjbjWpAU
 Corona Conspiracy - Upload Images  https://coronaconspiracy.cloud</t>
  </si>
  <si>
    <t>wNpEZ1kYNGM</t>
  </si>
  <si>
    <t>2020 10 31</t>
  </si>
  <si>
    <t>https://youtu.be/ukqsZYHLcuI</t>
  </si>
  <si>
    <t>Interview with James Randi - 2006</t>
  </si>
  <si>
    <t>Richard Saunders interviews James Randi in 2006. Randi recounts his adventures in Australia and other stories.</t>
  </si>
  <si>
    <t>ukqsZYHLcuI</t>
  </si>
  <si>
    <t>2020 10 24</t>
  </si>
  <si>
    <t>https://youtu.be/mN2rXXTuELk</t>
  </si>
  <si>
    <t>The Skeptic Zone %23628 - 25.October.2020</t>
  </si>
  <si>
    <t>0:00:00 A tribute to James "The Amazing" Randi. 1928 - 2020.        0:06:20 Introduction  Richard Saunders        0:10:45 Australian Skeptics Inc. Annual Awards 2020  Join President Jessica Singer, E.O. Tim Mendham and Chief Investigator Richard Saunders as they annouce this year's awards, as heard at Skepticon 2020.  The Fred Thornett Award for the promotion of reason - The Barry Williams Award for media - The Skeptic of the Year - The Bent Spoon Award.  https://www.skeptics.com.au        0:23:20 The Book of Tim. With Tim Mendham  Another reading from the pages of 'The Skeptic' from Australian Skeptics Inc. This week Tim looks at Godwin's law (or Godwin's rule of Hitler analogies).  https://www.skeptics.com.au        0:45:40 A Dive into a Trove  A wander through the decades of digitised Australian newspapers on a search for references to the Loch Ness Monter. Where oh where are you Nessie?  http://www.trove.nla.gov.au        Also Corona Conspiracy - Upload Images  https://coronaconspiracy.cloud</t>
  </si>
  <si>
    <t>mN2rXXTuELk</t>
  </si>
  <si>
    <t>2020 10 17</t>
  </si>
  <si>
    <t>https://youtu.be/C51xIqYVNzA</t>
  </si>
  <si>
    <t>The Skeptic Zone %23627 - 18.October.2020</t>
  </si>
  <si>
    <t>0:00:00 Introduction Richard Saunders        0:05:02 The Raw Skeptic Report. With Heidi Robertson.  Interview with Brian Deer, a British investigative reporter, best known for inquiries into the drug industry, medicine and social issues for The Sunday Times. Deer's investigative nonfiction book, The Doctor Who Fooled the World, was published in September 2020 by Johns Hopkins University Press.  Part #3 - Brain tells us of the impact of Wakefield's work on vaccination rates, the other authors of the original paper and the link to Elle Macpherson.  https://briandeer.com        0:16:33 Logical Fallacies. With Michelle Bijkersma  This week Michelle looks at "Weasel Words".  These are words for phrases that seem to point in one direction or give a certain impression, but in reality are often meaningless or even misleading.  A Logical Fallacy is an error we can make in reasoning, but it usually crops up when we are discussing or arguing our point of view.        0:24:02 The Book of Tim. With Tim Mendham  Another reading from the pages of 'The Skeptic' from Australian Skeptics Inc.  This week Wishful Thinking, Risky Business, Gambling and more.  https://www.skeptics.com.au        0:32:00 A Dive into a Trove  A wander through the decades of digitised Australian newspapers on a search for references to the term "E.S.P." Can you read my mind?  http://www.trove.nla.gov.au        Also Skepticon 2020  https://www.skepticon.org.au   Corona Conspiracy - Upload Images  https://coronaconspiracy.cloud</t>
  </si>
  <si>
    <t>C51xIqYVNzA</t>
  </si>
  <si>
    <t>2020 10 11</t>
  </si>
  <si>
    <t>https://youtu.be/J-7hHgiPuFs</t>
  </si>
  <si>
    <t>The Skeptic Zone %23626 - 11.October.2020</t>
  </si>
  <si>
    <t>0:00:00 Introduction Richard Saunders        0:03:09 The Raw Skeptic Report. With Heidi Robertson.  Interview with Brian Deer, a British investigative reporter, best known for inquiries into the drug industry, medicine and social issues for The Sunday Times. Deer's investigative nonfiction book, The Doctor Who Fooled the World, was published in September 2020 by Johns Hopkins University Press.  Part #2 - Brain tells us of why Wakefield left the Royal Free Hospital, conflicts of interest, buying blood from children, and some of his other investigations.  https://briandeer.com        0:22:51 Australian Skeptics Newsletter  What skeptical news has caught the eye of Tim Mendham this week?  http://www.skeptics.com.au        0:31:42 The Book of Tim. With Tim Mendham  Another reading from the pages of 'The Skeptic' from Australian Skeptics Inc. FLAT EARTHERS. In the paranormal world, there have always been some claims and claimants that have been ... how shall we put it ... weird.  https://www.skeptics.com.au        0:37:55 A Dive into a Trove  A wander through the decades of digitised Australian newspapers on a search for references to the term "Quackery". How many ducks can we line up?  http://www.trove.nla.gov.au        Also Skepticon 2020  https://www.skepticon.org.au   Corona Conspiracy - Upload Images  https://coronaconspiracy.cloud</t>
  </si>
  <si>
    <t>J-7hHgiPuFs</t>
  </si>
  <si>
    <t>2020 10 04</t>
  </si>
  <si>
    <t>https://youtu.be/Rc1SMfoarTA</t>
  </si>
  <si>
    <t>The Skeptic Zone %23625 - 4.October.2020</t>
  </si>
  <si>
    <t>0:00:00
Introduction 
Richard Saunders
0:04:32
The Raw Skeptic Report. With Heidi Robertson. 
Interview with Brian Deer, a British investigative reporter, best known for inquiries into the drug industry, medicine and social issues for The Sunday Times. Deer's investigative nonfiction book, The Doctor Who Fooled the World, was published in September 2020 by Johns Hopkins University Press. 
Part #1 - An overview of the original Wakefild paper, how the children in the study were recruited, the $100 million dollar lawsuit and how the diagnosis of some of the children was changed to suit the end goal. 
https://briandeer.com
0:26:45
Logical Fallacies. With Michelle Bijkersma 
This week Michelle looks at "Poisoning the Well". 
Also known as smear tactics, this is when you try to discredit your opponent, or an institution, especially in the mind of others, before even entering into a debate or conversation. 
A Logical Fallacy is an error we can make in reasoning, but it usually crops up when we are discussing or arguing our point of view.
0:33:45
The Book of Tim. With Tim Mendham
What Goes Around - Trials by Fire.
http://www.skeptics.com.au
0:42:06
A Dive into a Trove 
A wander through the decades of digitised Australian newspapers on a search for references to the term "Haunted House". What was going 'bump' in the night?
http://www.trove.nla.gov.au
Also
Belgium Skeptics
https://skepp.be/en/civicrm/contribute/transact?reset=1&amp;id=5 
Skepticon 2020
https://www.skepticon.org.au 
Corona Conspiracy - Upload Images
https://coronaconspiracy.cloud</t>
  </si>
  <si>
    <t>Rc1SMfoarTA</t>
  </si>
  <si>
    <t>2020 09 26</t>
  </si>
  <si>
    <t>https://youtu.be/SGhPFe4Wmbg</t>
  </si>
  <si>
    <t>The Skeptic Zone %23624 - 27.September.2020</t>
  </si>
  <si>
    <t>0:00:00 Introduction Richard Saunders        0:05:50 Life is Wild. With Michelle Franklin  Ever seen a UFO? Many years ago Michelle and her father did and were quite baffled... for a time. What about the time she saw strange red eyes peering at her from the darkness while camping? What this some sort of stragne apparition or did Michelle find a more logical answer?        0:16:05 A Dive into a Trove  A wander through the decades of digitised Australian newspapers on a search for references to the word "Ouija". What did the spirits say?  http://www.trove.nla.gov.au        0:31:26 Logical Fallacies. With Michelle Bijkersma  This week Michelle looks at "The Burden of Proof Fallacy".  This is when instead of presenting evidence to support your claim, you insist that the person doubting it, prove your claim to be false.  A Logical Fallacy is an error we can make in reasoning, but it usually crops up when we are discussing or arguing our point of view.        0:39:08 The Book of Tim. With Tim Mendham What Goes Around - Yetis, Yale, Smuggling and Shooting.
 http://www.skeptics.com.au
         0:46:23 Australian Skeptics Newsletter  What skeptical news has caught the eye of Tim Mendham this week?  http://www.skeptics.com.au        Also Skepticon 2020  https://www.skepticon.org.au   Corona Conspiracy - Upload Images  https://coronaconspiracy.cloud</t>
  </si>
  <si>
    <t>SGhPFe4Wmbg</t>
  </si>
  <si>
    <t>2020 09 19</t>
  </si>
  <si>
    <t>https://youtu.be/-9gIzWGCtfo</t>
  </si>
  <si>
    <t>The Skeptic Zone %23623 - 20.September.2020</t>
  </si>
  <si>
    <t>0:00:00 Introduction Richard Saunders        0:05:26 COVID-19 Conspiracy Graffiti  Michelle Bijkersma reports on COVID-19 conspiracy theory graffiti in Melbourne.        0:10:42 Protests - COVID-19 Conspiracies  Anti-Lockdown protests at Melbourne's Queen Victoria Market as police arrest 74 protesters and issue more than $280,000 in fines.   https://www.theage.com.au/national/victoria/police-arrest-74-and-fine-176-after-vic-market-protest-20200912-p55v1z.html        0:17:12 The Book of Tim. With Tim Mendham What Goes Around - Graphology, Writing, Profiling, Testing and Woo.
 http://www.skeptics.com.au
         0:25:05 The Secret of the Secret  What is the secret of the secret? Find out as we visit 'The Secret of the Secret Convention'.  With the voice talents of Abhijit Chanda and András Pintér.        0:31:19 A Dive into a Trove  A wander through the decades of digitised Australian newspapers on a search for references to the term "UFO". What is up there in the skies?  http://www.trove.nla.gov.au        Also Skeptics Cafe - Live Online Talk by Richard Saunders - 21 Sept. 8:30pm  https://www.facebook.com/theskepticscafe   Maynard's Mastermind Quiz - With Richard Saunders  https://www.facebook.com/maynard1/videos/10158830429649359   Skepticon 2020  https://www.skepticon.org.au   Corona Conspiracy - Upload Your Images  https://coronaconspiracy.cloud</t>
  </si>
  <si>
    <t>-9gIzWGCtfo</t>
  </si>
  <si>
    <t>2020 09 12</t>
  </si>
  <si>
    <t>https://youtu.be/2yTf5cvE10A</t>
  </si>
  <si>
    <t>The Skeptic Zone %23622 - 13.September.2020</t>
  </si>
  <si>
    <t>0:00:00 Introduction Richard Saunders        0:04:20 A Dive into a Trove  A wander through the decades of digitised Australian newspapers on a search for references to the words "Yowie Hunt". Did anyone ever find the Australian Big Foot?  http://www.trove.nla.gov.au        0:21:08 CFI - We're Not Backing Down from Walmart  Snake oil profiteering has emerged as a genuine crisis during the COVID-19 pandemic, exemplifying what the Center for Inquiry has been saying for years: Pseudoscientific medicine is dangerous, and those who profit from it must be held accountable.  https://centerforinquiry.org        0:25:00 Skeptrack Repoert  An overview of the live online Skeptrack from Dragon*Con 2020.  http://www.skeptrack.com        0:32:18 A visit to a New, New Age Vet  Can Map-you-luncher, Ke-ring Dlistals, Flo-me-lapthy, Skyo-blaptic, Free-tex-lolagy and Snerbal Stoop-alments save Henrietta the cat?  With the voice talents of Dr Angie Mattke and Pontus Böckman.        0:38:57 Australian Skeptics Newsletter  What skeptical news has caught the eye of Tim Mendham this week?  http://www.skeptics.com.au        Also Skeptics Cafe - Live Online Talk by Richard Saunders - 21 Sept. 8:30pm  https://www.facebook.com/theskepticscafe   Skepticon 2020  https://www.skepticon.org.au   Corona Conspiracy - Upload Your Images  https://coronaconspiracy.cloud</t>
  </si>
  <si>
    <t>2yTf5cvE10A</t>
  </si>
  <si>
    <t>2020 09 04</t>
  </si>
  <si>
    <t>https://youtu.be/vyUlxSq3NV8</t>
  </si>
  <si>
    <t>The Skeptic Zone %23621 - 5.September.2020</t>
  </si>
  <si>
    <t>0:00:00 Introduction Richard Saunders        0:03:43 Here's My Two Cents Worth. With Jennifer Hathorn  Jennifer takes us on a decades long journey through the madness that is Dragon*Con. What are some of the highlights involving skepticism? Find out about the time James Randi appeared with Alice Cooper.        0:13:47 LIVE from Skeptrack!  We talk to Dr Angie Mattke and Derek Colanduno from the studio floor ar virtual Dragon*Con. What's coming up this year on this live skeptical event?  http://www.skeptrack.com        0:21:02 Enter the Dragon (Con)  From the pages of 'The Skeptic', Richard Saunders reports on skepticism in the US - Dragon*Con and the Solano Stroll.  https://www.skeptics.com.au/the-magazine/        Also Skepticon 2020  https://www.skepticon.org.au   Corona Conspiracy - Upload Your Images  https://coronaconspiracy.cloud</t>
  </si>
  <si>
    <t>vyUlxSq3NV8</t>
  </si>
  <si>
    <t>2020 08 29</t>
  </si>
  <si>
    <t>https://youtu.be/fqGenkAf1g4</t>
  </si>
  <si>
    <t>The Skeptic Zone %23620 - 30.August.2020</t>
  </si>
  <si>
    <t>0:00:00 Introduction Richard Saunders        0:03:50 A Drive into a Trove  A wander through the decades of digitised Australian newspapers on a search for references to the word "clairvoyant". Can we find a little wisdom from the past?  http://www.trove.nla.gov.au        0:20:10 Australian Skeptics Newsletter  What skeptical news has caught the eye of Tim Mendham this week?  http://www.skeptics.com.au        0:28:22 Online Trivia with Susan Gerbic  It's not all bad news in the lockdown. Find out how you can join in an online, world-wide trivia game every week.        0:33:33 Peril in the Bermuda Triangle  Do you dare take a tour in the mysterious Bermuda Triangle? If you do, expect the unexpected!        0:38:44 More COVID-19 Craziness  A round up of stories and reports from the "far side" of COVID-19 conspiracies and foolishness.   https://7news.com.au/lifestyle/health-wellbeing/lizzy-rose-shows-coronavirus-symptoms-in-new-online-video-c-1263751  https://www.perthnow.com.au/technology/celebrity-chef-pete-evans-spruiks-donald-trump-in-latest-video-ng-562377bc5cd261e4960b59ad0aa87010
  https://www.news.com.au/national/victoria/courts-law/magistrate-smacks-down-victorian-antimasker-mandy-crerar/news-story/68b9590042cbd302fffad44772ab8761
  https://www.news.com.au/entertainment/celebrity-life/magda-szubanski-targeted-by-conspiracy-theorists-after-coronavirus-safety-ad/news-story/0248a388cd48e268fcef236ad2a664f9
  https://www.news.com.au/national/victoria/news/kath-kim-comedian-magda-szubanski-accuses-chef-pete-evans-of-fat-shaming/news-story/56f365747e8a429501952edc2a1d6f4a
         Also  Sydney Skeptics in the Pub Online (Thursday 3 Sept. 7pm)  https://www.twitch.tv/australianskeptics
 Skepticon 2020  https://www.skepticon.org.au   Corona Conspiracy - Upload Images  https://coronaconspiracy.cloud</t>
  </si>
  <si>
    <t>fqGenkAf1g4</t>
  </si>
  <si>
    <t>2020 08 22</t>
  </si>
  <si>
    <t>https://youtu.be/t_vNShJKsBQ</t>
  </si>
  <si>
    <t>The Skeptic Zone %23619 - 23.August.2020</t>
  </si>
  <si>
    <t>0:00:00 Introduction Richard Saunders        0:00:00 On the Search for those Elusive Ghosts  An interview with Beth Darlington in London, UK. A paranormal investigator who has a very open-minded and fair approach to investigating the claims of the paranormal.  https://www.accessparanormal.com        0:00:00 Logical Fallacies with Michelle Bijkersma  This week Michelle looks at "The Anecdotal Evidence Fallacy".  This is when you are swayed into taking up a position or belief based on isolated examples of data, poor data or personal experience, rather than reliable evidence.  A Logical Fallacy is an error we can make in reasoning, but it usually crops up when we are discussing or arguing our point of view.        0:00:00 Typewriter Time  Before the mighty space ship Solar Flare charted unknown regions of the galaxy, its original namesake was on a less well-known mission to the moon.  With the voice talents of Jennifer Hathorn, Brian Dunning and Ben Radford.        0:00:00 More COVID-19 Foolishness  From the dangerous to the ridiculous. More stories of foolishness during this time of COVID-19.   https://www.news.com.au/lifestyle/health/health-problems/coronavirus-astrazeneca-vaccine-doctor-slams-covid19-antivaxxers/news-story/f16004f67ac400806ac9444f879f65bf    https://www.news.com.au/lifestyle/health/health-problems/pete-evans-labelled-hypocrite-for-covid19-safety-measures-in-byron-healing-clinic/news-story/1811d8ff5a5a43f840a662fce4bc2832    https://www.skeptics.com.au/2020/07/19/call-to-action-on-anti-vaccination-bus-tour        0:00:00 Let's have a Random Rant with Dr Paulie  Dr Paulie looks at a study about fighting COVID-19 misinformation on social media, and interviews Professor Tammy Hoffmann from the Institute for Evidence Based Healthcare at Bond University about critical thinking for school students.  https://bond.edu.au/profile/tammy-hoffmann        Also Skepticon 2020  https://www.skepticon.org.au   Corona Conspiracy - Upload Images  https://coronaconspiracy.cloud</t>
  </si>
  <si>
    <t>t_vNShJKsBQ</t>
  </si>
  <si>
    <t>2020 08 15</t>
  </si>
  <si>
    <t>https://youtu.be/I14rsdLq6sY</t>
  </si>
  <si>
    <t>The Skeptic Zone %23618 - 16.August.2020</t>
  </si>
  <si>
    <t>0:00:00 Introduction Richard Saunders        0:05:18 Life is Wild. With Michelle Franklin  Seeds of Distress?  Back in July, Michelle saw a little story on facebook. Someone in America claiming to have received a package of seeds from China in the mail. They said they didn't order anything, but this little package labelled as earrings, but containing what looked like lemon seeds just showed up at their house one day in the mail. The story was about how the US department of Agriculture were asking that anyone who receives a package like that contact them to dispose of it safely.        0:14:08 Australian Skeptics Newsletter  A round up of news that comes across the desk at Australian Skeptics.  https://www.skeptics.com.au        0:20:06 Logical Fallacies. With Michelle Bijkersma  This week Michelle looks at "The Texas Sharpshooter Fallacy".  Also known as the "clustering illusion", this when you downplay or ignore information that doesn't support your argument, or point of view, and focus on information that seems to be more in line with what you would like to be true. It is also imposing meaning onto randomness.  A Logical Fallacy is an error we can make in reasoning, but it usually crops up when we are discussing or arguing our point of view.        0:27:55 From the pages of 'The Skeptic'  Biblical shenanigans at Sydney's Townhall and the world according to Homoeopathy.  https://www.skeptics.com.au/the-magazine        Also Skepticon 2020  https://www.skepticon.org.au   Corona Conspiracy - Upload Images  https://coronaconspiracy.cloud  Stardust Special Edition   https://www.kickstarter.com/projects/doughded/stardust-special-edition-foreword-by-richard-dawkins?ref=83hgz3</t>
  </si>
  <si>
    <t>I14rsdLq6sY</t>
  </si>
  <si>
    <t>2020 08 08</t>
  </si>
  <si>
    <t>https://youtu.be/yEI-VPi0Eus</t>
  </si>
  <si>
    <t>The Skeptic Zone %23617 - 9.August.2020</t>
  </si>
  <si>
    <t>0:00:00 Introduction Richard Saunders        0:05:18 Interview with Sue Ieraci  Sue is an Australian doctor and emergency specialist with more than three decades' experience in the public hospital system. She is a vocal advocate for improvements in Emergency Medicine, how it is viewed in the hospital framework and patient-centred care. Sue is a member of the Executive of Friends of Science in Medicine and she strongly promotes evidence based medicine.  https://www.scienceinmedicine.org.au        0:23:16 Logical Fallacies. With Michelle Bijkersma  This week Michelle looks at "The Appeal to Consequences".  This is when it's concluded that an idea or proposition is true or false because the consequences of it being true or false are desirable or undesirable to the one making the argument.  A Logical Fallacy is an error we can make in reasoning, but it usually crops up when we are discussing or arguing our point of view.        0:28:53 Typewriter Time  Green complexion and blue spots on the toes. What can it mean for Lakeside hospital?  With the voice talent of Celestia Ward and Brian Dunning.        0:33:19 SovCits Invading Australia  More and more we are hearing news about "sovereign citizens", or "SovCits" for short, with some reports suggesting COVID-19 government restrictions have driven a surge of interest in this movement.   https://www.news.com.au/national/victoria/news/coronavirus-victoria-sovereign-citizens-tactic-infuriating-cops/news-story/29a57a1004bd32780c5f078d501b61da    https://www.utas.edu.au/news/2020/7/28/1038-why-do-living-people-believe-they-have-immunity-from-the-law    https://skeptoid.com/blog/2013/10/14/the-legal-gibberish-of-freeman-on-the-land        Also Canberra Skeptics  https://canberraskeptics.org   Skepticon 2020  https://www.skepticon.org.au   Corona Conspiracy - Upload Images   https://coronaconspiracy.cloud</t>
  </si>
  <si>
    <t>yEI-VPi0Eus</t>
  </si>
  <si>
    <t>2020 08 01</t>
  </si>
  <si>
    <t>https://youtu.be/2nKYmnbgpOU</t>
  </si>
  <si>
    <t>The Skeptic Zone %23616 -2.August.2020</t>
  </si>
  <si>
    <t>0:00:00 Introduction Richard Saunders        0:04:51 VAXXED Bus Banned  Blue Mountains City Council - Matter of Urgency - That the Council now considers a matter arising in relation to NSW Heath order and Council bookings by VAXXED Bus tour that has been ruled by the Mayor to be a matter of great urgency.   https://www.bmcc.nsw.gov.au/documents/2020-07-28-council-meeting-unconfirmed-minutes        0:10:30 Australian Skeptics Newsletter  Highlights from the recent newsletter from Australian Skeptics. Find out what's going on around the skeptical world and especially right here in Australia.  https://www.skeptics.com.au        0:19:47 Participating in the Predictions Project  Ease drop in on the very first meeting of the international prediction project participation partnership program. An interesting look into how to score and mark the homework of so-called psychics and mystics. With Richard Saunders and skeptics from all over the United States.  Follow Susan Gerbic on Facebook for details of Prediction Project Zoom meetings.  https://www.facebook.com/Gerbic        0:33:45 Typewriter Time  A very short trip to another planet.        0:36:35 Ghost in a Box  Want to talk with dead people? Ari Moore says there's an app for that.  It doesn't take much time on YouTube before the video-hosting website's algorithm will automatically recommend a video referring to the paranormal. Hundreds of paranormal investigation channels promote their 'research' on the platform, with larger channels reaching upwards of 1 million subscribers. A recent trend in YouTube paranormal entertainment has content creators using smartphone 'spirit box' apps to communicate with whatever spirits and/or demons are in the vicinity.  https://www.skeptics.com.au/the-magazine        Also Sydney Skeptics in the Pub Online  https://www.meetup.com/austskeptics   Corona Conspiracy - Upload Images  https://coronaconspiracy.cloud  Skepticon 2020  https://www.skepticon.org.au</t>
  </si>
  <si>
    <t>2nKYmnbgpOU</t>
  </si>
  <si>
    <t>2020 07 25</t>
  </si>
  <si>
    <t>https://youtu.be/lD8h9fhJmGM</t>
  </si>
  <si>
    <t>The Skeptic Zone %23615 -26.July.2020</t>
  </si>
  <si>
    <t>0:00:00 Introduction Richard Saunders        0:04:13 Pete Evans, what a Tweet  Criticism has been levelled against celebrity chef Pete Evans for a recent tweet in which he seemed to discourage the wearing of face masks.   https://www.news.com.au/lifestyle/health/health-problems/pete-evans-suggests-followers-should-stop-wearing-face-masks/news-story/354b3edc7b50bb5b2ef4d763e20f756c        0:10:14 Live Psychic Reading  We chat to Susan Gerbic and a host of skeptics with their comments on a live psychic reading. Were we amazed, suprised or disapointed by what the psychic said?  WIth Celestia Ward, Pontus Böckman, Kenny Biddle, Leonard Tramiel and Wendy Hughes.        0:20:29 VAXXED Bus - Delivers COVID-19 Conspiracies and Bad Advice  Australian Skeptics has issued a warning and call to action to Australian media, medical professionals, and local councils regarding the current anti-vaccination ‘revival’ tour of rural and regional Australia.   https://www.skeptics.com.au/2020/07/19/call-to-action-on-anti-vaccination-bus-tour/        0:31:24 Logical Fallacies. With Michelle Bijkersma  This week Michelle looks at "No True Scotsman".  This interesting sounding fallacy comes from the notion that all Scotsmen are brave and if one turns out to be a coward, then he can not really be a true Scotsman.  A Logical Fallacy is an error we can make in reasoning, but it usually crops up when we are discussing or arguing our point of view.        0:37:00 Typewriter Time  Water, water everywhere......  With the voice talent of Beth Darlington        0:40:57 The Book of Tim. With Tim Mendham  What Goes Around - Psychics, Writers, Psychologists and Imbibers. http://www.skeptics.com.au        Also  Star Trek Continues  https://www.startrekcontinues.com
 Skepticon 2020  https://www.skepticon.org.au   Corona Conspiracy - Upload Images  https://coronaconspiracy.cloud</t>
  </si>
  <si>
    <t>lD8h9fhJmGM</t>
  </si>
  <si>
    <t>2020 07 18</t>
  </si>
  <si>
    <t>https://youtu.be/TS8u-lBVhto</t>
  </si>
  <si>
    <t>The Skeptic Zone %23614 -19.July.2020</t>
  </si>
  <si>
    <t>Dedicated to the memory of Grant Imahara        0:00:00 Introduction Richard Saunders        0:04:17 Homeopathy still ineffective in India  We chat to a Abhijit Chanda and get an update on the COVID-19 situation in the subcontinent.  Patanjali Ayurveda's Corona Kit Scam:   https://www.berationable.com/rationable-blog/2020/6/coronakit-or-con-examining-patanjalis-coronavirus-treatment Article on Immunity Boosting:   https://www.berationable.com/rationable-blog/can-you-boost-your-immune-system
 Video on Boosting immunity:  https://www.youtube.com/watch?v=-r_-kdo98TI
 Interview with Dr Shantanu Abhyankar the Patanjali fiasco and boosting immunity for COVID-19:  https://youtu.be/z_LnZDcEzSo?t=745
         0:16:11 Typewriter Time  On the hunt for unknown monsters.         0:18:25 The Think Tank  The Skeptic Zone reporters join Richard to discuss some issues of the day.  This time we look at fake signs on playgrounds, the clothing company fined for false COVID-19 claims and the VAXXED bus on its sad tour.  With Michelle Bijkersma, Michelle Franklin  and special guests Lara Benham and Celestia Ward.        Also Skepticon 2020  https://www.skepticon.org.au   Corona Conspiracy - Upload Images  https://coronaconspiracy.cloud</t>
  </si>
  <si>
    <t>TS8u-lBVhto</t>
  </si>
  <si>
    <t>2020 07 12</t>
  </si>
  <si>
    <t>https://youtu.be/7FpfRIsfckY</t>
  </si>
  <si>
    <t>The Skeptic Zone %23613 -12.July.2020</t>
  </si>
  <si>
    <t>0:00:00 Introduction Richard Saunders        0:04:28 Life is Wild. With Michelle Franklin Water Divining Every time Michelle brings this up and someone offers to hook her up with their neighbour’s mate’s dad who can divine for her, she tells them about that time, way back before she was even born, when James Randi and Dick Smith and the first few members of the Australian Skeptics offered fifty thousand dollars to anyone who could divine for water for real. And they always seem surprised to hear that no one was able to do it.        0:12:42 Michelle Bijkersma  Melbourne and the Mask  Over the last couple of weeks Michelle has been impressed that locking down and ring fencing suburbs that are hotspots for Covid 19 has been a really targeted approach that spared everyone else in Melbourne, a city of 5 million people, the burden of lockdown again. - Her mask arrived a day or two before Melbourne went into stage 3 lockdown.  How to fit and wear a mask correctly.  https://www.youtube.com/watch?v=nwXJtN2Yt60   DHHS provides a comprehensive guide to face masks.  https://www.dhhs.vic.gov.au/face-masks-covid-19        0:21:29 Typewriter Time  Flat as far as the eye can see.  With the voice talent of Sierra Joan.        0:25:03 The Cass Files - With Dr Cassandra Perryman  State of the Union  The US has always been a country of contradiction. It was formed out of rebellion, and views rebellion as the “patriotic” thing to do, but only if that rebellion upholds the status quo. Right now, this theme of rebellion and contradiction is on international display. So, what are the most glaring contradictions? Find out on the Cass Files.  
         0:37:31 Logical Fallacies. With Michelle Bijkersma  This week Michelle looks at "Tu quoque".  Also known as the “Appeal to Hypocrisy” or “look who’s talking”, this is a type of Ad Hominem attack and comes into play when an inconsistency or hypocrisy from your side is used by your opponent to justify their position or to denigrate your position.  A Logical Fallacy is an error we can make in reasoning, but it usually crops up when we are discussing or arguing our point of view.        0:44:09 The Book of Tim. With Tim Mendham  What Goes Around - Monsters, Mysteries and Medicos.  http://www.skeptics.com.au        Also Skepticon 2020  https://www.skepticon.org.au   Corona Conspiracy - Upload Images  https://coronaconspiracy.cloud</t>
  </si>
  <si>
    <t>7FpfRIsfckY</t>
  </si>
  <si>
    <t>2020 07 04</t>
  </si>
  <si>
    <t>https://youtu.be/ZKCmNc-KDAg</t>
  </si>
  <si>
    <t>The Skeptic Zone %23612 - 5.July.2020</t>
  </si>
  <si>
    <t>0:00:00 Introduction Richard Saunders        0:04:07 Interview with James Underdown from the CFIIG  Can you demonstrate paranormal ability? Are you interested in earning $250,000 dollars? The Center for Inquiry Investigations Group (CFIIG) at the Center for Inquiry-Los Angeles offers a $250,000 prize to anyone who can show, under scientific testing conditions, significant evidence of any paranormal, supernatural, or occult power.  https://cfiig.org        0:34:31 Logical Fallacies. With Michelle Bijkersma  This week Michelle looks at the "Relative Privation Fallacy".  This fallacy, also known as "not as bad as", can be seen as a type of red herring or distraction. The fallacy is essentially an argument that a certain issue is not important or does not deserve attention and resources because there are other and more important issues.  A Logical Fallacy is an error we can make in reasoning, but it usually crops up when we are discussing or arguing our point of view.        0:41:50 Typewriter Time  A Cook Book with a message.        0:44:47 The Book of Tim. With Tim Mendham  What Goes Around - Ghosts and ghouls, sex and magic. And so it goes, the almost inevitable realisation that all knowledge is connected and connectable.  http://www.skeptics.com.au        Also Skepticon 2020  https://www.skepticon.org.au   Corona Conspiracy - Upload Images  https://coronaconspiracy.cloud  Maynard LIVE Friday 8:30pm   https://www.mixcloud.com/live/dj-maynard/  UK Skeptics in the Pub   https://www.skepticsinthepub.org</t>
  </si>
  <si>
    <t>ZKCmNc-KDAg</t>
  </si>
  <si>
    <t>2020 06 27</t>
  </si>
  <si>
    <t>https://youtu.be/AhvLdC4Wlbs</t>
  </si>
  <si>
    <t>The Skeptic Zone %23611 - 28.June.2020</t>
  </si>
  <si>
    <t>0:00:00 Introduction Richard Saunders        0:04:25 Trish &amp;amp; Chips - With Trish Hann  Trish tells us about her love of the movie Jurassic Park, but more importantly the importance of having positive and strong role models especially for girls and young women looking for inspiration to lead them into the world of science.        0:12:00 Logical Fallacies. With Michelle Bijkersma  This week Michelle looks at "Personal Incredulity".  Also known as "the argument from personal astonishment", this is when someone cannot accept an argument because they don't believe in or don't understand the premise and the points being made. That is to say they think it's false because they cannot see how it can be true.  A Logical Fallacy is an error we can make in reasoning, but it usually crops up when we are discussing or arguing our point of view.        0:18:49 Typewriter Time  The concerning matter of a Free Energy Machine.        0:22:00 The Think Tank  The Skeptic Zone reporters join Richard to discuss some issues of the day. We delve into why people may legitimately not want to wear masks as well as exploring the mindset driving the resistance. Dr Cass shares her very moving personal experience of COVID-19 before we discuss the burgeoning online Skeptical meeting phenomenon.  With Michelle Bijkersma, Dr Cassandra Perryman, Trish Hann and Michelle Franklin.        Also Skepticon 2020  https://www.skepticon.org.au   Corona Conspiracy - Upload Images  https://coronaconspiracy.cloud</t>
  </si>
  <si>
    <t>AhvLdC4Wlbs</t>
  </si>
  <si>
    <t>2020 06 20</t>
  </si>
  <si>
    <t>https://youtu.be/plcfYy5oEHc</t>
  </si>
  <si>
    <t>The Skeptic Zone %23610 - 21.June.2020</t>
  </si>
  <si>
    <t>0:00:00 Introduction Richard Saunders        0:04:30 Maynard's Spooky Action  This week Maynard in conversation with the one and only George Hrab from the Geologic Podcast.  A wind ranging interview with the bonus of George singing the theme from the James Bond movie, Moonraker!  http://www.geologicpodcast.com        0:24:14 Logical Fallacies. With Michelle Bijkersma  This week Michelle looks at "non sequitur".  The term “non sequitur” comes to us from Latin, and translates as "it does not follow." It is a statement or conclusion that doesn't logically follow from the previous statement or the main point of the argument.  A Logical Fallacy is an error we can make in reasoning, but it usually crops up when we are discussing or arguing our point of view.        0:33:01 Australian Skeptics Newsletter #100  What's making news at Australian Skeptics? Find out with newsletter #100.  http://www.skeptics.com.au        0:40:50 The Book of Tim - With Tim Mendham Back to the Past (From the June 2020 issue of 'The Skeptic')
 The History of Chiropractic, part #2 The Chiro Wars - Written by Dr Stephen Basser.
 http://www.skeptics.com.au
         Also Skepticon 2020  https://www.skepticon.org.au   Corona Conspiracy - Upload Images  https://coronaconspiracy.cloud  Video talks with Susan Gerbic  https://www.facebook.com/GSoWproject/</t>
  </si>
  <si>
    <t>plcfYy5oEHc</t>
  </si>
  <si>
    <t>2020 06 13</t>
  </si>
  <si>
    <t>https://youtu.be/owP5jCyV4cM</t>
  </si>
  <si>
    <t>The Skeptic Zone %23609 - 14.June.2020</t>
  </si>
  <si>
    <t>0:00:00 Introduction Richard Saunders        0:04:37 Prof. Paul Willis on the hunt for Dinosaurs  Palaeo Pictures is a new deal in documentary making. Their documentaries are made by the palaeontologists doing the research. They can take the audience into the field, get them in the dirt of the excavations and following all aspects of the research that brings ancient worlds back to life. And, along the way, they provide funding support for the research effort.  http://palaeopictures.com/   Video of interview with Prof. Willis  https://youtu.be/640zWWa2WzE        0:24:49 Logical Fallacies. With Michelle Bijkersma  This week Michelle looks at "Moving the Goal Posts".  Also known as “Raising the Bar” and “The Shifting Sands” this is when your opponent does not accept a successful answer to their challenge and insists on you answering more and more questions.  A Logical Fallacy is an error we can make in reasoning, but it usually crops up when we are discussing or arguing our point of view.        0:32:54 The Coronavirus is a fraud??  We look at a bizarre flyer finding its way into letter boxes around Sydney. Is there a link to The Informed Medical Options Party (IMOP), the people against Vaccination and Fluoride?        0:44:00 The Book of Tim - With Tim Mendham Back to the Past (From the June 2020 issue of 'The Skeptic')
 The History of Chiropractic, part #1 - Written by Dr Stephen Basser.
 http://www.skeptics.com.au
         Also Skepticon 2020  https://www.skepticon.org.au   Corona Conspiracy - Upload Images  https://coronaconspiracy.cloud</t>
  </si>
  <si>
    <t>owP5jCyV4cM</t>
  </si>
  <si>
    <t>https://youtu.be/640zWWa2WzE</t>
  </si>
  <si>
    <t>Interview with Associate Professor Paul Willis</t>
  </si>
  <si>
    <t>Dr Paul Willis tells Richard Saunders about his venture, Palaeo Pictures. From The Skeptic Zone podcast, episode #609 - 14 of June 2020</t>
  </si>
  <si>
    <t>640zWWa2WzE</t>
  </si>
  <si>
    <t>2020 06 06</t>
  </si>
  <si>
    <t>https://youtu.be/TalnfeTks0s</t>
  </si>
  <si>
    <t>The Skeptic Zone %23607 - 7.June.2020</t>
  </si>
  <si>
    <t>0:00:00 Introduction Richard Saunders        0:04:50 Zapping Quack Machines  Loretta Marron, aka The Jellybean Lady, tells us about her long campaign to expose medical zapping machines. These devices claim to scan your body with magical energy and zap parasites and viruses.  https://www.scienceinmedicine.org.au        0:18:43 Psychic Sting Update  Susan Gerbic returns with an update to the story we posted last week. Now the New Zealand media are interested in the psychic who claimed to have a preventative for COVID-19.   https://thespinoff.co.nz/science/05-06-2020/nz-psychic-healer-promotes-dietary-supplement-as-covid-19-preventative/    https://skepticalinquirer.org/exclusive/the-thomas-john-experience-buckle-up-hes-back/    0:26:41 Logical Fallacies. With Michelle Bijkersma  This week Michelle looks at "The False Equivalence Fallacy".  This is when it is argued that two different things or points of view, that may have only passing or superficial similarities, are in fact logically equivalent.  A Logical Fallacy is an error we can make in reasoning, but it usually crops up when we are discussing or arguing our point of view.        0:32:44 Australian Skeptics Newsletter #99  What's making news at Australian Skeptics? Find out with newsletter #99.  http://www.skeptics.com.au        0:36:45 Go Extinct! Stardust Catches the Carnivores  An interview with Bailey Harris and Ariel Marcy.  Go Extinct! Stardust Catches the Carnivores is a new special edition of the award-winning Go Extinct! tabletop card game, incorporating artwork and concepts from the Stardust series of science books for young readers. Players complete sets of animals based on actual genetic clades, working to collect the most sets by inferring the other player's cards and identifying common ancestors on the evolutionary tree.   https://www.kickstarter.com/projects/stardustscience/stardust-edition-go-extinct-evolutionary-tree-board-game        Also Skepticon 2020  https://www.skepticon.org.au   Corona Conspiracy - Upload Images  https://coronaconspiracy.cloud</t>
  </si>
  <si>
    <t>TalnfeTks0s</t>
  </si>
  <si>
    <t>2020 05 30</t>
  </si>
  <si>
    <t>https://youtu.be/dn5eD--pvLY</t>
  </si>
  <si>
    <t>The Skeptic Zone %23607 - 31.May.2020</t>
  </si>
  <si>
    <t>0:00:00 Introduction Richard Saunders        0:02:52 COVID-19. Homeopathy in India  We are joined by Abhijit Chanda from the Be Rationable Podcast for his opinion on the use of Homeopathy to fight COVID-19 in India.  https://www.berationable.com        0:17:24 I Think We Need To Think. With Susan Gerbic  Susan gives us the scoop on yet another sting operation. This time an alleged psychic in New Zealand is in her sites. What bizarre and tangled conspiracy theories are woven into the mystical psychic thread? Can the psychic forsee the end of COVID-19?        0:34:46 A Random Rant! With Dr Paulie  We talk to Dr Paulie about a very important announcement regarding this year's Skepticon, the Australian Skeptics National Convention on the Gold Coast, Queensland.  https://www.skepticon.org.au        0:43:04 Pint of Science 2020 - Vaccination Myths  From the Godfrey Laboratory Dept of Microbiology and Immunology, The University of Melbourne, immunology student Catriona Nguyen-Robertson covers some of the more common myths and misconceptions regarding vaccinations.  https://pintofscience.com.au        Also Corona Conspiracy - Upload Images  https://coronaconspiracy.cloud  Sydney Skeptics in the Pub - Online  https://www.meetup.com/en-AU/AustSkeptics/events/hsfmrpybcjbgb/   Skepticon 2020  https://www.skepticon.org.au   About Time - Belief in Psychics  https://tinyurl.com/abouttime002</t>
  </si>
  <si>
    <t>dn5eD--pvLY</t>
  </si>
  <si>
    <t>2020 05 23</t>
  </si>
  <si>
    <t>https://youtu.be/C_CnlbTeqXg</t>
  </si>
  <si>
    <t>The Skeptic Zone %23606 - 24.May.2020</t>
  </si>
  <si>
    <t>0:00:00 Introduction Richard Saunders        0:03:34 The THINK TANK  After a gap of almost 2 years, the Think Tank is back, only this time Instead of meeting at the club at the end of the street, we meet virtually online.  We discuss quack medical devices, secret messages in money and why more people are going to psychics in these troubled times.  With Michelle Franklin in the Northern Territory - Heidi Robertson in Northern NSW - Eran Segev in Sydney - Michelle Bijkersma in Melbourne - Trish Hann in Sydney - Dr Paulie on the Gold Coast - Mandy-Lee Noble in Brisbane - Richard Saunders in Sydney.  Short-lived Anti Quackery Committe 2002 - Video  https://youtu.be/7pXs4Gwy3o0   https://ratbags.com/rsoles/comment/quackerycommittee.htm   https://www.tga.gov.au/bioresonance        0:43:54 About Time! Updates with Susan Gerbic  From now on all the assorted science activism projects that Susan had been working on for years will be under the umbrella title About Time Project.  This will simplify administration tasks, freeing up time allowing them to do more science activism and less time fussing.  They are now a non-profit 501(3)c as About Time   https://centerforinquiry.org/blog/plandemic-asks-questions-but-wont-answer-them/   https://www.facebook.com/pg/GSoWproject/   https://www.youtube.com/channel/UCWm1ELCsYTQw53ljcCpSedw   https://abouttimeproject.wordpress.com        Also Corona Conspiracy - Upload Images  https://coronaconspiracy.cloud  Maynard MADD Club LIVE  https://www.facebook.com/Maynardcomau   Skepticon 2020  https://www.skepticon.org.au</t>
  </si>
  <si>
    <t>C_CnlbTeqXg</t>
  </si>
  <si>
    <t>2020 05 16</t>
  </si>
  <si>
    <t>https://youtu.be/fHP7qFmc_s4</t>
  </si>
  <si>
    <t>The Skeptic Zone %23605 - 17.May.2020</t>
  </si>
  <si>
    <t>0:00:00 Introduction Richard Saunders        0:04:00 Investigating the Paranormal... and Boobs?  Former Australian Skeptics committee member and one of the founders of the 'Mystery Investigators' show for schools, Alynda Brown tells us of her investigations of "Psychics" and strange medical claims of the early 2000s, including undergoing hypnosis to increase her bust size!        0:29:43 Plandemic conspiracy video plays cat-and-mouse with platforms  The anti-vaccine conspiratorial “documentary” Plandemic, which makes a range of misleading claims about COVID-19, has been playing a cat-and-mouse game with social media platforms since it was launched across a range of sites.  It was initially published on May 4 (US time) on video sites Vimeo and YouTube, and quickly followed on Facebook, Instagram, Twitter and even the business ‘match-up’ site LinkedIn. - Tim Mendham   https://www.skeptics.com.au/2020/05/12/plandemic-conspiracy-video-plays-cat-and-mouse-with-platforms/        0:40:09 Logical Fallacies. With Michelle Bijkersma  This week Michelle looks at "The Slippery Slope".  Also known as “The thin edge of the wedge” or “The domino fallacy”, this is where it is asserted that a relatively small step or action in a certain direction will inevitably lead to a chain of events with a larger and negative result.  A Logical Fallacy is an error we can make in reasoning, but it usually crops up when we are discussing or arguing our point of view.        0:49:47 Good News / Bonkers News  The Good: A church in Australia, selling bleach as a coronavirus treatment, is fined $151,200.  The Bonkers: Hundreds of conspiracy theory protesters on the streets of Melbourne and Sydney.   https://www.tga.gov.au/media-release/mms-australia-fined-151200-alleged-unlawful-advertising    https://www.abc.net.au/news/2020-05-13/church-in-australia-selling-bleach-coronavirus-treatment-fined/12242150        Also Corona Conspiracy - Upload Images  https://coronaconspiracy.cloud  Maynard MADD Club LIVE  https://www.facebook.com/Maynardcomau   Skepticon 2020  https://www.skepticon.org.au</t>
  </si>
  <si>
    <t>fHP7qFmc_s4</t>
  </si>
  <si>
    <t>2020 05 09</t>
  </si>
  <si>
    <t>https://youtu.be/1Xb8sEHT27U</t>
  </si>
  <si>
    <t>The Skeptic Zone %23604 - 10.May.2020</t>
  </si>
  <si>
    <t>0:00:00 Introduction Richard Saunders        0:03:14 Conspiracy updates with Ben Radford  Ben is a writer, investigator, and skeptic. He has authored, co-authored or contributed to over twenty books and written over a thousand articles and columns on a wide variety of topics including urban legends, unexplained mysteries, the paranormal, critical thinking, mass hysteria, and media literacy.  https://squaringthestrange.libsyn.com/          0:27:08 The Diet Skeptic. With Mandy-Lee Noble  An update to the story on Pete Evans who has parted with the Ch.7 TV network. We hear about some more of his antics and links to bizarre conspiracies.   https://www.theguardian.com/world/2020/may/08/australian-celebrity-chef-pete-evans-under-fire-for-sharing-views-of-uk-conspiracy-theorist-david-icke    https://www.news.com.au/entertainment/tv/reality-tv/pete-evans-and-channel-7-part-ways-after-tv-chef-was-fined-25000-by-tga/news-story/2881a77a153405e068df9ca49dfea5e1        0:35:23 Logical Fallacies. With Michelle Bijkersma  This week Michelle looks at "The Middle Ground".  Also known as “False Compromise” and the “Argument to moderation”, this is when it’s asserted that the truth of the matter lies between two extremes and casts doubt on a well reasoned and evidence based conclusion.  A Logical Fallacy is an error we can make in reasoning, but it usually crops up when we are discussing or arguing our point of view.        0:40:03 Australian Skeptics Newsletter #97  Skepticon 2020 update - Paleo Pete hit with TGA fine - Anti-vax political party changes name despite objections - David Icke kicked off Facebook - Supermarkets scrap dangerous conspiracy magazine.  https://www.skeptics.com.au        Also Corona Conspiracy - Upload Images  https://coronaconspiracy.cloud  Maynard MADD Club LIVE  https://www.facebook.com/Maynardcomau   Skepticon 2020  https://www.gcskeptics.com/skepticon-2020</t>
  </si>
  <si>
    <t>1Xb8sEHT27U</t>
  </si>
  <si>
    <t>2020 05 02</t>
  </si>
  <si>
    <t>https://youtu.be/prNNI_UZKVE</t>
  </si>
  <si>
    <t>The Skeptic Zone %23603 - 3.May.2020</t>
  </si>
  <si>
    <t>0:00:00 Introduction Richard Saunders        0:05:39 What Doctors Don't Tell You  In the last week of April 2020, the conspiracy theorist magazine "What Doctors Don't Tell You"was yanked from the sheveles of two Australian Supermarkets after action by Prof. Darren Saunders and radio host Ben Fordham.   https://www.2gb.com/exclusive-supermarkets-selling-dangerous-conspiracy-magazines    https://www.2gb.com/anti-vaccination-magazine-lashes-out-at-ben-fordham    https://www.news.com.au/finance/business/retail/what-doctors-dont-tell-you-magazine-pulled-from-supermarket-shelves/news-story/45b5c8f45ca878859e1424cdaa49eb5f        0:23:38 Logical Fallacies. With Michelle Bijkersma  This week Michelle looks at "The False Dilemma".  Also known as “the false dichotomy”, “the either/or”, and “the false choice”, this is when an argument is framed as having only two options or conclusions, when there are in fact other logical alternatives.  A Logical Fallacy is an error we can make in reasoning, but it usually crops up when we are discussing or arguing our point of view.        0:30:54 The Book of Tim - With Tim Mendham  Please to Remember (From Vol. 36 No. 3 of 'The Skeptic')  Tim looks at some of the ideas and theories about Stonehenge.  http://www.skeptics.com.au   https://www.lynnekelly.com.au/the-memory-code/        0:39:25 Saunders on the radio... 2002  A very young Richard Saunders appeared on Sydney community radio in 2002 to talk about the role and aims of Australian Skeptics Inc. It's 18 years later and how much has changed?        Also Corona Conspiracy - Upload Images  https://coronaconspiracy.cloud  Maynard MADD Club LIVE  https://www.facebook.com/Maynardcomau   Skepticon 2020  https://www.gcskeptics.com/skepticon-2020</t>
  </si>
  <si>
    <t>prNNI_UZKVE</t>
  </si>
  <si>
    <t>2020 04 25</t>
  </si>
  <si>
    <t>https://youtu.be/tWAB-QD5OFQ</t>
  </si>
  <si>
    <t>The Skeptic Zone %23602 - 26.April.2020</t>
  </si>
  <si>
    <t>0:00:00 Introduction  Richard Saunders &amp;amp; Pontus Böckman  http://theesp.eu  https://www.youtube.com/user/VoFTV        0:11:54 Down the Rabbit Hole with Mick West  As COVID-19 makes its way around the world, more and more people are turning to the perceived comfort found in conspiracy theories. Mick tells of some of the old conspiracies doing the rounds and some of the newer ones with the roll out of the 5G network.   https://www.tftrh.com  https://www.simonandschuster.com.au/books/Escaping-the-Rabbit-Hole/West-Mick/9781510735811        0:32:40 The Diet Skeptic. With Mandy-Lee Noble  The COVID-19 pandemic has for many of us brought significant change to our lives and even to how we think and what we value. And in these times you may have come to expect that in a Post-COVID world where health professionals and scientists are considered heroes the place for pseudoscience in health would have significantly diminished but unfortunately that is not the case.   https://www.tga.gov.au/media-release/pete-evans-company-fined-alleged-covid-19-advertising-breaches        0:45:40 Logical Fallacies. With Michelle Bijkersma  This time Michelle looks at "The Appeal To Nature".  This is the false, somewhat romantic idea that just because something comes from nature, it must therefore be pure, wholesome, beneficial and healthy. Basically good for you.  A Logical Fallacy is an error we can make in reasoning, but it usually crops up when we are discussing or arguing our point of view.        0:53:02 CFI Newsletter - Snake Oil Salesmen  It's time to stop giving snake oil salesmen the benefit of the doubt.  Homeopathy is perhaps the most obviously phony form of alternative medicine, and we simply can’t assume that those who manufacture and market it are acting in good faith, any more than we assume positive intent from a fraud psychic who fleeces clients out of their life savings to remove a curse.  https://centerforinquiry.org/coronavirus        Also Corona Conspiracy - Upload Images  https://coronaconspiracy.cloud  
 Maynard's 2020 Calendar  http://maynard.com.au/2020-maynard-calendar   Skepticon 2020  https://www.gcskeptics.com/skepticon-2020</t>
  </si>
  <si>
    <t>tWAB-QD5OFQ</t>
  </si>
  <si>
    <t>2020 04 19</t>
  </si>
  <si>
    <t>https://youtu.be/OFg5FB-nabE</t>
  </si>
  <si>
    <t>The Skeptic Zone %23601 - 19.April.2020</t>
  </si>
  <si>
    <t>0:00:00 Introduction  Richard Saunders &amp;amp; Celestia Ward  https://www.2headsstudios.com   https://squaringthestrange.libsyn.com        0:09:24  Homeopaths Caught Out.... Again!  Michael Marshall from the Good Thinking Society  Marsh talks about the philosophy behind his podcast, 'Be Reasonable' that invites believers to have their say. Also the investigations of the Good Thinking Society into the claims being made by UK Homeopaths about treatment for COVID-19. Also Skeptics in the Pub online.  http://www.merseysideskeptics.org.uk/podcasts
 https://www.twitch.tv/sitp
         0:30:19 Logical Fallacies. With Michelle Bijkersma  This week Michelle looks at "Special Pleading".  This is when instead of admitting your point of view or argument is wrong, you try and find a loop-hole that gives you an ‘out’ and saves you from defeat. It is also when a person makes an exception to a universal principle because they are holding on tight to a belief that doesn’t align with that principle.  A Logical Fallacy is an error we can make in reasoning, but it usually crops up when we are discussing or arguing our point of view.        0:36:53 Past Bent Spoon winners vie for the dishonour in 2020  In the 38 years of the Australian Skeptics’ Bent Spoon Award, issued to the perpetrator of the most preposterous piece of paranormal or pseudoscientific piffle, we have never had the need to award this dishonour to the same person twice. However, with the current COVID-19 situation impacting on the whole world, some of the Bent Spoon winners from past years have suddenly and dramatically thrown their hats into the ring for 2020. - Story by Richard Saunders and Tim Mendham   https://www.skeptics.com.au/2020/04/16/past-bent-spoon-winners-vie-for-the-dishonour-in-2020          0:44:21 The Book of Tim - With Tim Mendham  Review of 'The Science of Miracles'  Tim gives us his thoughts of this book by lenganady investigator of all this paranormal, Joe Nickell. Tim pays special attention to Joe's look at the 'Miracle of Fátima' from 1917.  http://www.skeptics.com.au        Also  Maynard's 2020 Calendar  http://maynard.com.au/2020-maynard-calendar   Skepticon 2020  https://www.gcskeptics.com/skepticon-2020</t>
  </si>
  <si>
    <t>OFg5FB-nabE</t>
  </si>
  <si>
    <t>2020 04 12</t>
  </si>
  <si>
    <t>https://youtu.be/xTI8j5VhP7U</t>
  </si>
  <si>
    <t>The Skeptic Zone %23600 - 12.April.2020</t>
  </si>
  <si>
    <t>0:00:00 Introduction  Richard Saunders &amp;amp; Stefan Sojka        0:05:05 A Grain of Salt. With Eran Segev  Skeptics legal defence fund seeks volunteers  An international skeptics legal defence fund is in the process of being set up, following the successful defence of Britt Hermes, and it is calling for experienced and qualified volunteers with legal, marketing and fund-raising expertise to help out.  https://skepticslegaldefense.org        0:22:00 'Medical Intuitives' Promising to Protect Your DNA Against Coronavirus  Just before large gatherings were banned due to coronavirus, but after it hit the news, Gary Nunn attended a Mind, Body, Spirit convention in Sydney. As expected, it was full of clairvoyants and generalist psychics. But there were also a lot of people describing themselves as "medical intuitives". - Story by Gary Nunn   https://www.vice.com/en_au/article/y3mj3m/the-medical-intuitives-promising-to-protect-your-dna-against-coronavirus        0:36:52 Logical Fallacies. With Michelle Bijkersma  This week Michelle looks at "The Argument from Ignorance".  Also known as “The appeal to ignorance”, this is when you assert something is true or could be true because no one has proved it to be false. This fallacy wrongly shifts the burden of proof away from the person making the claim.  A Logical Fallacy is an error we can make in reasoning, but it usually crops up when we are discussing or arguing our point of view.        0:44:27 The Book of Tim - With Tim Mendham  The Mighty Mitta Muster Water Divining Test - Part #3  A look at how Australian Skeptics test paranormal claims.  http://www.skeptics.com.au        0:55:12 Maynard's Spooky Action  This week Maynard reports from his international studios and gives us his tips, tricks and viewing recommendations for surviving the COVID-19 Lock Down. You have been warned!  http://maynard.com.au        Also  Greetings from
   Susan Gerbic - Mike Hall - Michael Marshall - Alice Howarth - George Hrab - Brian Dunning - Ben Radford - Celestia Ward - Pascual Romero - Pontus Böckman - Jelena Levin - András Gábor Pintér   3M Science of Safety Podcast  https://www.3m.com.au/sospodcast
 Maynard's 2020 Calendar  http://maynard.com.au/2020-maynard-calendar   Skepticon 2020  https://www.gcskeptics.com/skepticon-2020</t>
  </si>
  <si>
    <t>xTI8j5VhP7U</t>
  </si>
  <si>
    <t>2020 04 04</t>
  </si>
  <si>
    <t>https://youtu.be/VbnU2QPQcHA</t>
  </si>
  <si>
    <t>The Skeptic Zone %23599 - 5.April.2020</t>
  </si>
  <si>
    <t>0:00:00 Introduction Richard Saunders        0:03:51  Be Rationable - An interview with Abhijit Chanda from India  Are you curious? Are you always questioning things that you see around you? Are you looking for answers, but most of them just aren't convincing enough?  The Be Rationable podcast wants to know what works and what doesn't, and who's right and who's not. There's a problem though. A lot of what we find in this quest is either based on bad evidence, bad ideas, propaganda or just misinformation.  https://www.berationable.com/
         0:22:42 COVID-19 and Quack Claims  At this time of a world-wide crisis, we see the best and the worst of humanity. While some people put their lives on the line in the fight agaist COVID-19, others keep spreading conspiracy theories and very bad health advice. We look at some examples of stupidity and wilful ignorance.   https://www.dailymail.co.uk/news/article-8184583/Anti-vaxxer-Meryl-Dorey-leader-calls-followers-storm-hospitals-coronavirus-lockdown.html        0:33:45  Logical Fallacies. With Michelle Bijkersma  This week Michelle looks at "Begging the Question".
 Also known as "Circular Reasoning", This is when the answer to the question is implied in the wording of the question itself. The premise of the question and the foregone conclusion support each other in a circular way without referring to any external actual evidence.  A Logical Fallacy is an error we can make in reasoning, but it usually crops up when we are discussing or arguing our point of view.
         0:40:33 Maynard's Spooky Action  This week Maynard interviews one of the original Skeptic Zone reporters, Dr Rachael Dunlopfrom "Dr Rachie Reports". We hear her take on the current COVID-19 situation from a medical science point of view.        0:53:33 I Think we need to THINK - With Susan Gerbic  COVID-19 life in California  Susan gives us her perspective of what 'the new normal' means for her, her town and for Guerrilla Skepticism on Wikipedia (GSoW).          Also Maynard's 2020 Calendar  http://maynard.com.au/2020-maynard-calendar   SitP Online  https://www.twitch.tv/sitp  Skepticon 2020  https://www.gcskeptics.com/skepticon-2020</t>
  </si>
  <si>
    <t>VbnU2QPQcHA</t>
  </si>
  <si>
    <t>2020 03 28</t>
  </si>
  <si>
    <t>https://youtu.be/I4cieUXJpJo</t>
  </si>
  <si>
    <t>The Skeptic Zone %23598 - 29.March.2020</t>
  </si>
  <si>
    <t>0:00:00 Introduction Richard Saunders        0:05:14 Maynard's Spooky Action  Will comet ATLAS take our minds off COVID-19? We hope so and so does astronomer Kirsten Banks. Find out about this cosmic visitor, native astronomy and much more from one of Australia's up and coming leaders in science.  https://cneos.jpl.nasa.gov/ca/   http://www.aboriginalastronomy.com.au   https://astrokirsten.com.au/podcast        0:19:05 Life is Wild. With Michelle Franklin  Michelle brings us news on how the Northern Territory in Australia is coping with COVID-19.        0:24:15 Logical Fallacies. With Michelle Bijkersma  This week Michelle looks at "Post hoc, ergo, proptor hoc".  Also known as "assuming the cause", the "faulty causal assumption" or just "post hoc", this is when two events occur in succession and it is believed that the first event must have caused the second event. Or to put it another way, the second event is a result of the first event.  A Logical Fallacy is an error we can make in reasoning, but it usually crops up when we are discussing or arguing our point of view.        0:32:41 The Raw Skeptic Report. With Heidi Robertson  It's a strange world for a mum of two school kids and things are getting stranger by the day. Heidi and her new life indoors with the family to help beat COVID-19.        0:37:33 The Book of Tim - With Tim Mendham  The Mighty Mitta Muster Water Divining Test - Part #2  A look at how Australian Skeptics test paranormal claims.  http://www.skeptics.com.au        Also Maynard's 2020 Calendar  http://maynard.com.au/2020-maynard-calendar   Skepticon 2020  https://www.gcskeptics.com/skepticon-2020</t>
  </si>
  <si>
    <t>I4cieUXJpJo</t>
  </si>
  <si>
    <t>2020 03 21</t>
  </si>
  <si>
    <t>https://youtu.be/yHWTMf2yt9c</t>
  </si>
  <si>
    <t>The Skeptic Zone %23597 - 22.March.2020</t>
  </si>
  <si>
    <t>0:00:00 Message from repoter Michelle Bijkersma  Logical Fallacies and COVID-19        0:02:12 Introduction  Richard Saunders        0:06:37 Brian Dunning - Skeptoid Podcast Back Catalogue For Free  We chat to Brian about his efforts to keep us informed and entertained during this time of crisis. Also we learn of some COVID-19 conspiracy theories.  http://www.skeptoid.com        0:19:17 Homeopaths in the UK - Unproven COVID-19 Tests in Australia  In the UK, Good Thinking's Judicial Review concluded with strict conditions placed on the Society of Homeopaths.  In Australia, questionable health advice regarding the current virus emergency is emerging from alternative medicine. We look at claims being made by a practitioner of Applied Kinesiology and of Homeopathy.  https://goodthinkingsociety.org   https://quackwatch.org/related/Tests/ak/   Applied Kinesiology video (not a satire) https://youtu.be/kWJgnX-AhRQ        0:35:05 The Book of Tim - With Tim Mendham  The Mighty Mitta Muster Water Diving Test - Part #1  A look at how Australan Skeptics test paranormal claims.  http://www.skeptics.com.au        0:44:33 Maynard's Spooky Action...  Interviews from Skepticon 2019. This week, Sunday interviews, part #4  Attendee Catherine Eran Segev Bob Novella Conspiracy of One  https://www.conspiracyofonesolo.com          Also Maynard's 2020 Calendar  http://maynard.com.au/2020-maynard-calendar   Skepticon 2020  https://www.gcskeptics.com/skepticon-2020</t>
  </si>
  <si>
    <t>yHWTMf2yt9c</t>
  </si>
  <si>
    <t>2020 03 14</t>
  </si>
  <si>
    <t>https://youtu.be/HeBylVl7VJA</t>
  </si>
  <si>
    <t>The Skeptic Zone %23596 -15.March.2020</t>
  </si>
  <si>
    <t>0:00:00 Introduction Richard Saunders        0:04:19 New Age pseudoscience is no match for COVID-19  In a break with a decades-long tradition, members of Australian Skeptics will not be attending this weekend's Mind Body Spirit exhibition in Sydney's Darling Harbour due to the dangers of the spread of COVID-19 and the ignorant attitudes of some exhibitors.   https://www.skeptics.com.au/2020/03/12/new-age-pseudoscience-is-no-match-for-covid-19/        0:09:26 Maynard's Spooky Action...  Interviews from Australian Skeptics' dinner meeting This week climate change with,  Dick Smith Jessica Singer Maia Marsh and Eran Segev           0:28:17 Logical Fallacies. With Michelle Bijkersma  This week Michelle looks at "Straw Man".  A Logical Fallacy is an error we can make in reasoning, but it usually crops up when we are discussing or arguing our point of view.        0:36:17 I Think we need to Think - With Susan Gerbic  Susan gives us an update on some recent additions and revisions to Wiki pages.  https://en.wikipedia.org/wiki/Stop_Mandatory_Vaccination   https://en.wikipedia.org/wiki/Shalom_House   http://www.gsowteam.org/        0:43:45 Life is Wild - With Michelle Franklin  Wild Horses. Michelle talks about invasive species. The whole world is full of invasive animal and plant species, and we've seen the argument that it doesn't matter anymore, that we should just accept that the world is all mixed together now, and boundaries are arbitrary, and this is just how it is.        Also Maynard's 2020 Calendar  http://maynard.com.au/2020-maynard-calendar   Skepticon 2020  https://www.gcskeptics.com/skepticon-2020</t>
  </si>
  <si>
    <t>HeBylVl7VJA</t>
  </si>
  <si>
    <t>2020 03 07</t>
  </si>
  <si>
    <t>https://youtu.be/grvwnqjjK6k</t>
  </si>
  <si>
    <t>The Skeptic Zone %23595 -8.March.2020</t>
  </si>
  <si>
    <t>0:00:00 Introduction Richard Saunders        0:04:56 Surf Coast Summer Skepticamp VIII  We head to the beautiful 'Surf Coast', a couple of hours south-west of Melbourne, to attend the local Skepticamp. It was also a chance for us to test the 'Premium Wine Card', a device that the makers claim can change the taste of wine and water.  http://premiumwinecard.com   https://sciencebasedmedicine.org/amino-neuro-frequency-just-more-embedded-frequencies-silliness/        0:19:30 Maynard's Spooky Action...  Interviews from Australian Skeptics' dinner meeting This week climate change with,  Tim Mendham Dr Michael Mann           0:32:40 Logical Fallacies. With Michelle Bijkersma  This week Michelle looks at "The Appeal to Popularity".  A Logical Fallacy is an error we can make in reasoning, but it usually crops up when we are discussing or arguing our point of view.        0:39:46 The Raw Skeptic Report. With Heidi Robertson  Coronavirus Update  Dr Sue Page AM is a past President of the Rural Doctors Association of Australia and current Board member of Future Health Leaders, North Coast GP Training, and RACGP Rural. As Associate Professor with the University of Sydney she links to the Northern Rivers University Centre for Rural Health, a collaboration between that university and the University of Southern Cross for the delivery of multidisciplinary health professional education in Australia.  https://info.flutracking.net   https://www.worldometers.info   https://www.smartraveller.gov.au        Also Maynard's 2020 Calendar  http://maynard.com.au/2020-maynard-calendar</t>
  </si>
  <si>
    <t>grvwnqjjK6k</t>
  </si>
  <si>
    <t>2020 02 29</t>
  </si>
  <si>
    <t>https://youtu.be/Rf6Uc7Z3OOY</t>
  </si>
  <si>
    <t>The Skeptic Zone %23594 -1.March.2020</t>
  </si>
  <si>
    <t>0:00:00 Introduction Richard Saunders live from Surf Coast Summer Skepticamp VIII        0:01:36 Trish &amp;amp; Chips  Trish Hann with timely advice on the use and value of face masks to help prevent the spread of disease. How effective are they? Should you use one and if so how should you use it?        0:12:50 Logical Fallacies. With Michelle Bijkersma  This week Michelle looks at the "Appeal to Antiquity".  A Logical Fallacy is an error we can make in reasoning, but it usually crops up when we are discussing or arguing our point of view.        0:19:49 Australian Skeptics Newsletter #92  SKEPTICON 2020 - Psychic's day in court - UK homeopaths - Peter Brock's crystal Polariser - Are ghosts real? - 'Mad' Mike Hughes dies in rocket crash.  https://www.skeptics.com.au/        0:25:42 Maynard's Spooky Action...  Interviews from Skepticon 2019. This week, Sunday interviews, part #3  Cara Santa Maria Jennifer Bernstein           Also Maynard's 2020 Calendar  http://maynard.com.au/2020-maynard-calendar</t>
  </si>
  <si>
    <t>Rf6Uc7Z3OOY</t>
  </si>
  <si>
    <t>2020 02 22</t>
  </si>
  <si>
    <t>https://youtu.be/nzlICEExiX4</t>
  </si>
  <si>
    <t>The Skeptic Zone %23593 -23.February.2020</t>
  </si>
  <si>
    <t>0:00:00 Introduction Richard Saunders        0:03:37 10 Things to look out for with Medicine Advertisements  Multi-level marketing company fined $37,800 for alleged advertising breaches. The Juice Plus Company Australia Pty Ltd has paid the penalties after the Therapeutic Goods Administration (TGA) issued three infringement notices for alleged advertising breaches relating to vitamin products.   https://www.tga.gov.au/media-release/multi-level-marketing-company-fined-37800-alleged-advertising-breaches    https://directselling.org.au/project/the-juice-plus-company-australia/    https://www.tga.gov.au/10-things-look-out-medicine-advertisements        0:15:47 Logical Fallacies - With Michelle Bijkersma  This week Michelle looks at the "Appeal to Authority".  A Logical Fallacy is an error we can make in reasoning, but it usually crops up when we are discussing or arguing our point of view.        0:22:37 I Think we need to Think - With Susan Gerbic  Susan gives us an update on some recent additions and revisions to Wiki pages, including the CHOICE Magazine Shonkey Awards.   https://skepticalinquirer.org/exclusive/nz-skeptic-conference-christchurch-2019/    https://en.wikipedia.org/wiki/Choice_(Australian_consumer_organisation)   https://en.wikipedia.org/wiki/Siouxsie_Wiles        0:31:00 Maynard's Spooky Action...  Interviews from Skepticon 2019. This week, Sunday interviews, part #2  Trish Hann looks at Social Media Influencers.         Also Video Interview - Richard Saunders. Skepticism, Vintage Woo &amp;amp; Fake News  https://www.youtube.com/watch?v=vsu4xaZ1ZUk   Surf Coast Summer Skepticamp VIII  https://tinyurl.com/SkepticampVIII</t>
  </si>
  <si>
    <t>nzlICEExiX4</t>
  </si>
  <si>
    <t>2020 02 15</t>
  </si>
  <si>
    <t>https://youtu.be/o_I-lY7ueog</t>
  </si>
  <si>
    <t>The Skeptic Zone %23592 -16.February.2020</t>
  </si>
  <si>
    <t>0:00:00 Introduction Richard Saunders        0:03:53 A Psychic in Court  Richard Saunders was in the court room when someone claiming to be a psychic appeared in the witness box. This case is turning out to be one of Australia's most infamous murder trials.   https://www.abc.net.au/news/2020-02-12/chris-dawson-committal-hearing-hears-evidence-from-psychic/11957172        0:15:58 Logical Fallacies. With Michelle Bijkersma  This week Michelle looks at "Ad Hominem".  A Logical Fallacy is an error we can make in reasoning, but it usually crops up when we are discussing or arguing our point of view.        0:23:06 Beating Cancer?  The random discovery of a notice stapled to a telegraph pole has us doing a little bit of research into amazing health claims. Can a book for sale on Amazon really give you the secrets to beating every disease? Somehow we are skeptical.   https://www.amazon.com/Beating-Cancer-Disease-Naturally-getting/dp/1696783917/ref=nodl_    https://www.mcgill.ca/oss/article/cancer-health-news-quackery/alkaline-nonsense        0:37:19 Maynard's Spooky Action...  Interviews from Skepticon 2019. This week, Sunday interviews, part #1  Caroline Zielinski Liam Mannix Tim Mendham  https://www.carolinezielinski.com        Also Australian Skeptics Dinner Meeting   https://www.skeptics.com.au/2020/02/13/sydney-skeptics-special-dinner-dr-michael-mann-on-climate-change/   Surf Coast Summer Skepticamp VIII  https://tinyurl.com/SkepticampVIII</t>
  </si>
  <si>
    <t>o_I-lY7ueog</t>
  </si>
  <si>
    <t>2020 02 08</t>
  </si>
  <si>
    <t>https://youtu.be/zg9ywujoBCc</t>
  </si>
  <si>
    <t>The Skeptic Zone %23591 -9.February.2020</t>
  </si>
  <si>
    <t>0:00:00 Introduction Richard Saunders with Maynard at Sydney Skeptics in tne Pub        0:02:00 Free Homeopthy Booklet... worth every cent  We take a look at the information found in the free Boiron Homepathy information booklet on offer in American supermarkets and pharmacies. What can we learn from the Q&amp;amp;A section? With help from Heidi Robertson.        0:34:08 Good Thinking takes Homeopthy to court  Good Thinking's legal challenge to accreditation of Society of Homeopaths in the UK to be heard March 18th-19th. The Judicial Review challenging the accreditation of the Society of Homeopaths to be heard by the High Court.  https://www.crowdjustice.com/case/gts-cease-psa/        0:38:09 Maynard's Spooky Action...  Interviews from Sydney Skeptics in the Pub February 2020 Gary Kennedy graduated from the School of Food Technology at UNSW in 1984. He has worked in hospitals and meatworks, and as a food safety trainer and food safety auditor.  He currently is the Managing Director of Correct Food Systems, a food safety consultancy based at Surry Hills, and presents the monthly "What the Food" segment on Afternoons with James Valentine on ABC Local Radio, Sydney.  Also  Lara Benham Trish Hann Other Pubbers
 http://www.correctfoodsystems.com.au/the-correct-team.html
         Also Maynard's 2020 Calendar  http://maynard.com.au/2020-maynard-calendar   Surf Coast Summer Skepticamp VIII  https://tinyurl.com/SkepticampVIII</t>
  </si>
  <si>
    <t>zg9ywujoBCc</t>
  </si>
  <si>
    <t>2020 02 01</t>
  </si>
  <si>
    <t>https://youtu.be/RqQytx1exFo</t>
  </si>
  <si>
    <t>The Skeptic Zone %23589 -2.February.2020</t>
  </si>
  <si>
    <t>Show Notes       0:00:00 Introduction Richard Saunders        0:03:27 Not talking to the dead in Las Vegas  We are joined by Celestia Ward from the Squaring the Strange podcast to discuss a report on yet another performer who claims to talk with the dead.   https://www.facebook.com/LasVegasSocietyofSkeptics/posts/133563078123270?__tn__=-R        0:19:25 The Bondi Healing Festival of 1989  In 1989 Murray Finch attended a healing festival in Sydney. This report details some of the strange and bizarre modalities on offer. We learn that little has changed in over 30 years.  https://www.skeptics.com.au/the-magazine/        0:36:06 Maynard's Spooky Action...  Interviews from Skepticon 2019. This week, Highlights from the annual dinner, part #4  Mal Vickers Guy Nolch Les Oates         Also Maynard's 2020 Calendar  http://maynard.com.au/2020-maynard-calendar</t>
  </si>
  <si>
    <t>RqQytx1exFo</t>
  </si>
  <si>
    <t>2020 01 25</t>
  </si>
  <si>
    <t>https://youtu.be/drjDb6Q1m5Q</t>
  </si>
  <si>
    <t>The Skeptic Zone %23589 -26.January.2020</t>
  </si>
  <si>
    <t>0:00:00 Introduction Richard Saunders live from Portland, Oregon        0:02:14 The Think Tank... or The Hot Tub of Truth  This week the Think Tank comes to your from a Hot Tub, surrounded by snow, in the city of Bend, Oregon. Joining us in the tub to discuss if science can "save humanity" are...  Dr Erika Anderson Dr Jean-Marc Roch PhD Prof. Wendi Wampler Brian Dunning Susan Picard Lisa Dunning Richard Saunders  https://svahausa.com        0:34:00 The Skeptic Zone Recomends  In Season 2 of "The Dream", Jane Marie, an alum of This American Life, and Dann Gallucci, look at a world just as shady and mysterious as MLMs, but one whose promises are at times even more bombastic and unfathomable: WELLNESS. What is it? Who sells it? And will it bring you eternal happiness and, perhaps, eternal life?  https://www.stitcher.com/podcast/stitcher/the-dream        0:44:23 Maynard's Spooky Action...  Interviews from Skepticon 2019. This week, highlights from the annual dinner, part #3  Jo Benhamu is a Senior Clinical Research Nurse with almost twenty years of experience in clinical nursing. She has a Masters in Bioethics and teaches ethics to medical students at Monash University. She is a founding member of Stop the AVN and has co-authored several papers challenging anti-vaccination papers in the scientific literature. She is Vice President of Australian Skeptics Inc. You can find her on Twitter: @jobenhamu   https://en.wikipedia.org/wiki/The_Immortal_Life_of_Henrietta_Lacks        Also Maynard's 2020 Calendar  http://maynard.com.au/2020-maynard-calendar   Canberra Skeptics  https://www.meetup.com/en-AU/SocialSkepticsCanberra</t>
  </si>
  <si>
    <t>drjDb6Q1m5Q</t>
  </si>
  <si>
    <t>2020 01 18</t>
  </si>
  <si>
    <t>https://youtu.be/OgzuWtV2RRY</t>
  </si>
  <si>
    <t>The Skeptic Zone %23588 -19.January.2020</t>
  </si>
  <si>
    <t>0:00:00 Introduction Richard Saunders and Brian Dunning        0:03:06 Strange Colours in Sweden  Pontus Bockman from the European Skeptic Podcast tells of how Swedes were fooled by one of the biggest scientific bluffs of our time. "Surrounded by Idiots" has had a major impact on how Swedish people talk to each other about psychology and discuss the behaviour of those around them. Indeed, Thomas Erikson has undoubtedly had the greatest influence on the public's interest in psychology in a generation.   https://www.vof.se/how-swedes-were-fooled-by-one-of-the-biggest-scientific-bluffs-of-our-time        0:19:11 The Diet Skeptic... With Mandy-Lee Noble  The hCG Diet  Mandy-Lee unpacks the claims made by a so-called miraculous offering - the hCG diet - originally formulated in 1954 but currently prescribed by both unregulated and regulate health practitioners in Australia.        0:31:29 Life is Wild... with Michelle Franklin  Rock Stacking  Theres something undeniably beautiful about a massive rock, perfectly balanced on top of another rock, defying millions of years of weather, seismic activity, and who knows what human or animal activity may have occurred over that time. And in the tradition of the royal society for putting things on top of other things, people of course like to copy this. But what is the harm?        0:44:05 Maynard's Spooky Action...  Interviews from Skepticon 2019. This week, Highlights from the annual dinner, part #2  Dr Steve Novella Jay Novella Lara Benham Dr Lee Murray    https://www.mq.edu.au/research/research-centres-groups-and-facilities/healthy-people/centres/centre-for-language-sciences-clas/australian-voices       Also Strange Energies. An evening with Richard Saunders, Portland, Oregon   https://www.meetup.com/Oregonians-for-Science-and-Reason-Portland/events/267828306/   Maynard's 2020 Calendar  http://maynard.com.au/2020-maynard-calendar   Surf Coast Summer Skepticamp VIII  https://tinyurl.com/SkepticampVIII</t>
  </si>
  <si>
    <t>OgzuWtV2RRY</t>
  </si>
  <si>
    <t>2020 01 11</t>
  </si>
  <si>
    <t>https://youtu.be/Bq6_cb5xp48</t>
  </si>
  <si>
    <t>The Skeptic Zone %23587 -12.January.2020</t>
  </si>
  <si>
    <t>0:00:00 Introduction Richard Saunders    0:03:27 Skepticamp Monterey, California 2020  Join us for not only Skepticamp Monterey, but also for the pub meet and greet the night before and dinner after the event. With Bud Miller, Susan Gerbic and others.   https://www.eventbrite.com/o/monterey-county-skeptics-and-humanist-association-of-monterey-bay-area-12224475493        0:16:47 VAXXED Bus creeps into Monterey  That rolling blight on society, the VAXXED Bus, turns up in like a very bad penny into Monterey, California. Susan Gerbic was on the scene and reports for the Skeptic Zone.   https://kion546.com/news/monterey-county/2020/01/09/parents-protest-vaccinations-in-monterey/    https://www.ksbw.com/article/small-group-of-anti-vaxxers-promote-film-in-monterey/30462328    0:31:28 Maynard's Spooky Action...  Interviews from Skepticon 2019. This week, Highlights from the annual dinner, part #1  Dr Vyom Sharma Magician Prue Spencer Science Teacher Sarah Webb   Magician Prue Spencer  https://youtu.be/4zW1uWX5ShE       Also Strange Energies. An evening with Richard Saunders, Portland, Oregon   https://www.meetup.com/Oregonians-for-Science-and-Reason-Portland/events/267828306/   Maynard's 2020 Calendar  http://maynard.com.au/2020-maynard-calendar   Cabberra BBQ  https://www.meetup.com/SocialSkepticsCanberra/   Surf Coast Summer Skepticamp VIII  https://tinyurl.com/SkepticampVIII          Prue Spencer    
  Skeptic Zone Promo .wav - 30 sec. Download Here</t>
  </si>
  <si>
    <t>Bq6_cb5xp48</t>
  </si>
  <si>
    <t>2020 01 04</t>
  </si>
  <si>
    <t>https://youtu.be/woADaxDwBHI</t>
  </si>
  <si>
    <t>The Skeptic Zone %23586 - 5.January.2020</t>
  </si>
  <si>
    <t>0:00:00 Introduction Richard Saunders, live from Skepticamp 2020 Monterey, USA    0:01:54 Talking to the Dead at RSL Clubs  Tim Mendham and Richard Saunders report on Australian Skeptics' investigations into those performers who claim to contact the dead at venues dedicated to the memory of those fallen in war. - Read by Richard Saunders  https://www.skeptics.com.au/the-magazine/        0:32:06 Maynard's Spooky Action...  Interviews from Skepticon 2019. This week...  SGU Book Sales Bob Novella from SGU Deligate Sam Ross Balch from Brisbane Mark Edward   Nightmare Alley - Movie https://youtu.be/4zW1uWX5ShE        Also Maynard's 2020 Calendar  http://maynard.com.au/2020-maynard-calendar   Surf Coast Summer Skepticamp VIII  https://tinyurl.com/SkepticampVIII</t>
  </si>
  <si>
    <t>woADaxDwBHI</t>
  </si>
  <si>
    <t>2019 12 28</t>
  </si>
  <si>
    <t>https://youtu.be/J5lOaDQugMM</t>
  </si>
  <si>
    <t>The Skeptic Zone %23585 - 29.December.2019</t>
  </si>
  <si>
    <t>0:00:00 Introduction Richard Saunders    0:04:14 Maynard's Spooky Action...  Interviews from Skepticon 2019. This week...  Thomas Westbrook - Holy Koolaid LLC is an anti-cult, educational organization that promotes scientific skepticism and free thought and is at the helm of the secular, pro-science movement.  Founded in 2015 by Thomas Westbrook, Holy Koolaid's online show has garnering millions of views with tens of thousands of subscribers and dozens of media appearances/collaborations.  https://holykoolaid.com    0:21:19 Dr Euginie Scott and SkeptiCal 2020  Dr Scott tells us about the next SkeptiCal one day convention in the San Francisco Bay Area. Also we discover a rare book by James Bond!  https://www.bibliomania.ws        0:30:32 The Book of Tim. With Tim Mendham  This week Tim looks at those giants from the history of science who were just everyday people. How important is Citizen Science to the world? This report comes from an article called 'People Power'.  https://www.skeptics.com.au/the-magazine        Also Maynard's 2020 Calendar  http://maynard.com.au/2020-maynard-calendar   Surf Coast Summer Skepticamp VIII  https://tinyurl.com/SkepticampVIII   SkeptiCamp Monterey 2020   https://www.eventbrite.com/e/skepticamp-monterey-2020-tickets-86152659925</t>
  </si>
  <si>
    <t>J5lOaDQugMM</t>
  </si>
  <si>
    <t>2019 12 21</t>
  </si>
  <si>
    <t>https://youtu.be/_8NzBqkFb8k</t>
  </si>
  <si>
    <t>The Skeptic Zone %23584 - 22.December.2019</t>
  </si>
  <si>
    <t>0:00:00 Introduction Richard Saunders    0:04:08 Maynard's Spooky Action...  Interviews from Skepticon 2019. This week...  Jamie Lopez Steve Roberts Jessica Singer Mandy-Lee Noble Heidi Robertson         0:30:50 The Book of Tim... with Tim Mendham  What goes around. Speaking Spirits and Psychic Surgery. Tim follows the circular path and ends up at the begining in an endless loop of the paranormal.  https://www.skeptics.com.au/the-magazine        Also Maynard's 2020 Calendar - FREE  http://maynard.com.au/2020-maynard-calendar   Surf Coast Summer Skepticamp VIII  https://tinyurl.com/SkepticampVIII   SkeptiCamp Monterey 2020   https://www.eventbrite.com/e/skepticamp-monterey-2020-tickets-86152659925</t>
  </si>
  <si>
    <t>_8NzBqkFb8k</t>
  </si>
  <si>
    <t>2019 12 14</t>
  </si>
  <si>
    <t>https://youtu.be/ajwlDGvRieo</t>
  </si>
  <si>
    <t>The Skeptic Zone %23583 - 15.December.2019</t>
  </si>
  <si>
    <t>0:00:00 Introduction Richard Saunders and Maynard    0:03:37 The Raw Skeptic Report... With Heidi Robertson  Heidi reports on the recent deadly measles outbreak in Samoa. We also play the audio of her presentation at Skepticon 2019.   https://www.dailytelegraph.com.au/news/nsw/aussie-health-experts-in-samoa-measles-epidemic-like-a-war-zone/news-story/b210fd48eeebc8cc1f459c87461a943b   https://en.wikipedia.org/wiki/2019_Samoa_measles_outbreak   https://nrvs.info        0:16:26 Maynard's Spooky Action...  Interviews from Skepticon 2019. This week...  Michelle Bijkersma Jo Thornely Dr Paulie Nathan Eggins Nathleigh  https://podcasts.apple.com/au/podcast/zealot/id1245635983   http://www.gcskeptics.com  https://www.conspiracyofonesolo.com   https://www.youtube.com/user/nathleigh    0:39:05 The Book of Tim... with Tim Mendham  A look at the history of skeptical organisations around the world.  https://www.skeptics.com.au/the-magazine</t>
  </si>
  <si>
    <t>ajwlDGvRieo</t>
  </si>
  <si>
    <t>2019 12 07</t>
  </si>
  <si>
    <t>https://youtu.be/Ivc1TpVlXck</t>
  </si>
  <si>
    <t>The Skeptic Zone %23581 - 8.December.2019</t>
  </si>
  <si>
    <t>0:00:00 Introduction Richard Saunders and Maynard    0:03:05 Skeptical Road Trip  Join Maynard and Richard Saunders as they drive from Sydney to Melbourne to go to Skepticon 2019. Along the way they take photographs with of the Bent Spoon at various landmarks and try to beat the boredom of 10 hours on the road.    0:11:29 Maynard's Spooky Action...  In the first of a long series of interviews from Skepticon 2019, Maynard talks to..  Mark Edward Susan Gerbic Les Oates Jay Novella  All'antico means 'the traditional way' and in the spirit of a classic Trattoria, the meals echo true home style cooking from Nonna's Southern Italian kitchen.   http://www.allantico.com.au        0:39:14 Geo Engineering with Tim Mendham  Once again Tim Mendham reads from the pages of 'The Skeptic' magazine, the journal from Australian Skeptics.   https://www.skeptics.com.au/the-magazine    0:50:38 Australian Skeptics Annual Awards  All the winners and from this year's ASI awards, held at Skepticon 2019.</t>
  </si>
  <si>
    <t>Ivc1TpVlXck</t>
  </si>
  <si>
    <t>2019 11 30</t>
  </si>
  <si>
    <t>https://youtu.be/Ep_IXHUYgPo</t>
  </si>
  <si>
    <t>The Skeptic Zone %23581 - 1.December.2019</t>
  </si>
  <si>
    <t>0:00:00 Introduction Richard Saunders    0:03:25 Skeptical Activism  We hit the street outside the State Theatre in Sydney to hand out skeptical information flyers to the crowd lining up to see the "talking to the dead" performer John Edward.  Thanks to Trish Hann and Lara Benham.  https://www.skeptics.com.au/psychics-questions-to-ask    0:21:13 Pint Sized Fun  Tim Mendham looks at the history of Skeptics in the Pub. From the pages of 'The Skeptic' magazine from Australian Skeptics.  https://www.skeptics.com.au/the-magazine    0:32:18 The Bent Spoon Award through the years  A look back via online archives at the some of the press reports on the Australian Skeptics Bent Spoon Award over the decades.  https://trove.nla.gov.au/  https://www.discovermagazine.com/the-sciences/australian-skeptics-jeer-meryl-dorey   https://www.skeptics.com.au/features/bent-spoon        Also Skepticon 2019  https://skepticon.org.au</t>
  </si>
  <si>
    <t>Ep_IXHUYgPo</t>
  </si>
  <si>
    <t>2019 11 23</t>
  </si>
  <si>
    <t>https://youtu.be/dJW60ax1Rkw</t>
  </si>
  <si>
    <t>The Skeptic Zone %23580 - 24.November.2019</t>
  </si>
  <si>
    <t>Show Notes       0:00:00 Introduction Richard Saunders    0:05:45 Skeptical Adventures with Dick Smith  Australian Skeptics patron Dick Smith tells of the time he flew out James Randi to take part in Australia's largest water divining challenge. Also other investigations and adventures over the years.   https://www.youtube.com/playlist?list=PLsudGI1mVCMP3D-YedfDUFzgEvtc_UfgA      0:27:05 Good Thinking Society takes on Ear Candles  The BBC's Executive Complaints Unit has upheld a Good Thinking Society complaint against "Claudia tries... Ear Candling", a short video which appeared on the Glasgow based digital platform, The Social. They were concerned that the video gave the misleading impression that ear candling is both effective and safe.   https://goodthinkingsociety.org/bbc-upholds-our-complaint-against-claudia-tries-ear-candling    0:34:00 Bailey Harris visits Ark Encounter  What better way to spend Easter weekend than to take a tour of the Ark Encounter and expose the anti-science that it bleeds from every pore! That is just what author and secular activist Bailey Harris, partnered with Secular Student Alliance, did earlier this year.  https://youtu.be/XYnyKnQHY64    0:40:34 The Hole in the Pole - Part #3  Virtually every religion refers to a subterranean world which is variously an afterlife (hell, purgatory, or Elysian Fields) or a secret place where other civilisations do their business. The Greeks had Hades, the Jews Sheol, the Tibetan Buddhists have Shamballa, the Nordic people have Svartalfaheimr, the Hindu Patala. And, of course, the Christians have Hell. Tim Mendhamlooks at varoius adventres to try and find the world beneath.  https://www.skeptics.com.au/the-magazine        Also Skepticon 2019  https://skepticon.org.au  Award for Dr Karl  https://www.abc.net.au/news/science/2019-11-20/dr-karl-kruszelnicki-unesco-award-science-communication/11717044</t>
  </si>
  <si>
    <t>dJW60ax1Rkw</t>
  </si>
  <si>
    <t>2019 11 16</t>
  </si>
  <si>
    <t>https://youtu.be/BZQUbBd2SwI</t>
  </si>
  <si>
    <t>The Skeptic Zone %23579 - 17.November.2019</t>
  </si>
  <si>
    <t>Show Notes       0:00:00 Introduction Richard Saunders    0:02:49 Anti-Vax Zealot in Medical Centre  The bizarre story of a conspiracy theorist bluffing his way into a medical centre to get them to remove pro-vaccination posters from the walls.   https://www.theage.com.au/national/victoria/anti-vaxxer-impersonated-official-demanded-clinic-pull-health-posters-20191114-p53am5.html    https://www.tga.gov.au/media-release/impersonation-commonwealth-public-officials    https://www.youtube.com/watch?v=IwH13-sneXs    0:13:08 Skeptical Investigations  As part of a record of the history of Australian Skeptics, Ian Bryce tells of some of the early investigations into amazing claims in the 1980s.   https://www.youtube.com/playlist?list=PLsudGI1mVCMP3D-YedfDUFzgEvtc_UfgA    0:25:38 Bent Spoon Nominations for 2019  At a recent Sydney Skeptics in the Pub event, Richard Saunders told the audience of some of some of the nominations for this year's Australian Skeptics Bent Spoon award for the most preposterous piece of paranormal or pseudoscientific piffle.   https://www.skeptics.com.au/features/bent-spoon/    0:30:57 Tim Mendham - Editor  Tim tells us how he gathers stories for publication in 'The Skeptic' Magazine from Australian Skeptics.    0:35:32 The Hole in the Pole - Part #2  Virtually every religion refers to a subterranean world which is variously an afterlife (hell, purgatory, or Elysian Fields) or a secret place where other civilisations do their business. The Greeks had Hades, the Jews Sheol, the Tibetan Buddhists have Shamballa, the Nordic people have Svartalfaheimr, the Hindu Patala. And, of course, the Christians have Hell. Tim Mendhamlooks at varoius adventres to try and find the world beneath.  https://www.skeptics.com.au/the-magazine        Also Skepticon 2019  https://skepticon.org.au</t>
  </si>
  <si>
    <t>BZQUbBd2SwI</t>
  </si>
  <si>
    <t>2019 11 09</t>
  </si>
  <si>
    <t>https://youtu.be/VzHQb9l5iFw</t>
  </si>
  <si>
    <t>The Skeptic Zone %23578 - 10.November.2019</t>
  </si>
  <si>
    <t>Show Notes       0:00:00 Introduction Richard Saunders    0:04:24 CSICon 2019 Interviews - Part #3  Rob Palmer, aka the well known skeptic, with part #3 of his interview series from CSIcon 2019 in Las Vegas. This week paranormal investigator Kenny Biddle, from Point of Inquiry Kavin Senapathy, GSoW editor Brandi and Aedan, and local Las Vegas student Daniel Spangler.  https://www.facebook.com/TWKSkeptic/   https://skepticalinquirer.org/authors/rob-palmer/    0:17:48 M 209 Cipher Machine  Dr Steve Roberts, expert on codes and ciphers, talks about the M 209 Cipher Machine from WWII.  https://simonsingh.net/books/the-code-book    0:29:55 The Hole in the Pole - Part #1  Virtually every religion refers to a subterranean world which is variously an afterlife (hell, purgatory, or Elysian Fields) or a secret place where other civilisations do their business. The Greeks had Hades, the Jews Sheol, the Tibetan Buddhists have Shamballa, the Nordic people have Svartalfaheimr, the Hindu Patala. And, of course, the Christians have Hell. Tim Mendhamlooks at varoius adventres to try and find the world beneath.  https://www.skeptics.com.au/the-magazine    0:46:11 Skepticon 2012 Update  We chat to Michelle Bijkersma from the Vic Skeptics to find out the lineup of international and local speakers appearing at the Australian Skeptics National Convention.        Also  https://www.change.org/p/the-australian-broadcasting-corporation-abc-please-bring-back-the-checkout    https://goodthinkingsociety.org/anti-vaccination-claims-by-homeopaths-exposed-across-the-uk-media</t>
  </si>
  <si>
    <t>VzHQb9l5iFw</t>
  </si>
  <si>
    <t>2019 11 02</t>
  </si>
  <si>
    <t>https://youtu.be/sr3YNvuS9LY</t>
  </si>
  <si>
    <t>The Skeptic Zone %23577 - 3.November.2019</t>
  </si>
  <si>
    <t>Show Notes       
0:00:00
Introduction Richard Saunders  
 0:03:09 
Another strike against Homeopathy  The head of the NHS launches an outspoken attack on the homeopathy industry for peddling deadly anti- vaccine myths. Simon Stevens accuses practitioners of spreading toxic 'misinformation' about jabs, which poses 'a significant danger to human health'.  We get the background on the story from Michael Marshall from the Good Thinking Society.   https://www.dailymail.co.uk/news/article-7619805/NHS-chief-blasts-homeopathy-dangerous-blames-industry-fuelling-antivaxx-myths.html    
0:14:16
 CSICon 2019 Interviews - Part #2  Guest reporter Rob Palmer talks to Elizabeth Loftus about false memories, Jim Underdownabout investigating paranormal claims, Janyce Boynton about Facilitated communication and Joe Schwarcz about demystifying science.   
 0:33:16 Geeks, Gamers, Nerds &amp; Kids  Tim Mendham, editor (and EO) of 'The Skeptic' magazine from Australian Skeptics, reads an item from Vol. 39 No.1. What is the cross-over between the Nerds and the Skeptics?  https://www.skeptics.com.au        
Also 
Skepticon 2019  https://skepticon.org.au  BAS talk  http://baskeptics.org  Canberra Skeptics  https://www.meetup.com/SocialSkepticsCanberra/</t>
  </si>
  <si>
    <t>sr3YNvuS9LY</t>
  </si>
  <si>
    <t>2019 10 27</t>
  </si>
  <si>
    <t>https://youtu.be/v0VEH9hDOd8</t>
  </si>
  <si>
    <t>The Skeptic Zone %23576 - 27.October.2019</t>
  </si>
  <si>
    <t>Show Notes 
0:00:00 Introduction Richard Saunders    
0:03:30 Band Naturopath in Cook Islands  The naturopath whose Cook Islands disciples continue to practice her prohibited remedies says she is the victim of a Nazi-style propaganda campaign.   http://www.cookislandsnews.com/national/item/74612-ban-on-healer-who-offered-cancer-cure-to-dying-cook-islands-man    http://www.cookislandsnews.com/national/health/item/74641-banned-healer-breaks-silence-to-protest-her-innocence/74641-banned-healer-breaks-silence-to-protest-her-innocence    
0:14:17 CSICon 2019 Interviews - Part #1  Guest reporter Rob Palmer chats to Seth Shostak about the search for alien life, Paula from Argentina, Mentalist Mark Edward and Natalia and Carlos from Brazil.    0:34:14 Fighting Words - Part #2  Tim Mendham, editor (and EO) of 'The Skeptic' magazine from Australian Skeptics, reads a feature from Vol. 39 No. 2. A look at the history and meaning of "Free Speech".  https://www.skeptics.com.au        Also Skepticon 2019  https://skepticon.org.au</t>
  </si>
  <si>
    <t>v0VEH9hDOd8</t>
  </si>
  <si>
    <t>2019 10 19</t>
  </si>
  <si>
    <t>https://youtu.be/1s1WsH0pdMk</t>
  </si>
  <si>
    <t>The Skeptic Zone %23575 - 20.October.2019</t>
  </si>
  <si>
    <t>Show Notes       0:00:00 Introduction Richard Saunders    0:03:30 Mind Body Wallet time again  Join Richard Saunders, Peter "Ratbags" Bowditch and Lara Benham as they, once again, descend into the pit of woo that is Mind Body Spirit in Sydney.  https://ratbags.com/    0:17:30 Guerrilla Skepticism on Wikipedia in action  Barbara O'Neill is an Australian naturopath and lecturer on health issues who, in 2019, was banned for life by the New South Wales Health Care Complaints Commission (HCCC) from providing free or paid health services. We look at the new Wiki page regarding her case.  https://en.wikipedia.org/wiki/Barbara_O%27Neill   https://www.skepdoc.info/videos-2    0:27:00 Fighting Words - Part #1  Tim Mendham, editor (and EO) of 'The Skeptic' magazine from Australian Skeptics, reads a feature from Vol. 39 No. 2. A look at the history and meaning of "Free Speech".  https://www.skeptics.com.au    0:37:35 Tricks of the Trade  Australian Skeptics co-founder Phillip Adams recalls the time James Randi fooled the room with nothing more than a table top and a cigarette. As published in 'The Weekend Australian Magazine'.  https://www.theaustralian.com.au        Also Skepticon 2019  https://skepticon.org.au</t>
  </si>
  <si>
    <t>1s1WsH0pdMk</t>
  </si>
  <si>
    <t>2019 10 12</t>
  </si>
  <si>
    <t>https://youtu.be/ASBL9h-W9xA</t>
  </si>
  <si>
    <t>The Skeptic Zone %23574 - 13.October.2019</t>
  </si>
  <si>
    <t>Show Notes       0:00:00 Introduction Richard Saunders
    0:03:00 CHOICE Shonkys  Far too many people lose money or suffer impacts to their health and wellbeing due to products that are overpriced, ineffective or downright dangerous. We all deserve better. The Skeptic Zone Podcast reports from the annual Shonkys Awards.  http://www.choice.com.au
    0:21:04 Trish &amp;amp; Chips! With Trish Hann  Trish is interviewed by Maynard at Sydney Skeptics in the Pub where she talks about the latest science in the treatment of strokes.
    0:31:00 I Think We Need To Think... with Susan Gerbic  Susan updates us on more of the work going on at Guerrilla Skepticism on Wikipedia.  https://abouttimeproject.wordpress.com/
    0:36:52 Dr Fiona Fidler for Skepticon 2019  Dr Fidler is a psychologist with a PhD in history and philosophy of science, who has worked in conservation science for roughly the last decade. She is generally interested in how scientists and experts make and communicate decisions. In this interview, Dr Fidler gives us an overview of her upcoming presentation at Skepticon 2019.  https://www.findanexpert.unimelb.edu.au/display/person3224
        Also Skepticon 2019  https://skepticon.org.au</t>
  </si>
  <si>
    <t>ASBL9h-W9xA</t>
  </si>
  <si>
    <t>2019 10 05</t>
  </si>
  <si>
    <t>https://youtu.be/CXfVTYPF230</t>
  </si>
  <si>
    <t>The Skeptic Zone %23573 - 6.October.2019</t>
  </si>
  <si>
    <t>Show Notes       0:00:00 Introduction Richard Saunders
    0:04:25 NZ Skeptics vs. Jeanette Wilson  NZ-based, self-described "spiritual medium" Jeanette Wilson has started touring the country with her Psychic Surgery show. New Zealand Skeptics are running a campaign to try to disrupt this by contacting the venues and making them aware of the sort of thing they're hosting. We talk to NZ Skeptics Chairperson, Craig Shearer.  https://skeptics.nz  https://www.rnz.co.nz/audio/player?audio_id=2018715951    https://www.nzherald.co.nz/nz/news/article.cfm?c_id=1&amp;amp;objectid=12273065
    0:24:22 The Raw Skeptic Report... with Heidi Robertson  Naturopath O'Neill banned for life  The NSW Health Care Complaints Commission has given a life ban to naturopath Barbara O'Neill. The order permanently prohibits O'Neill from "providing any health service, whether on a paid or voluntary basis, to any person". The term "health service" includes "health education services", which were a feature of the northern NSW Misty Mountain Health Retreat founded by O'Neill and her husband Michael in 2001. Breaking the terms of the prohibition order could incur a six months prison sentence.   https://www.skeptics.com.au/2019/10/02/naturopath-oneill-banned-for-life/    https://www.hccc.nsw.gov.au/Hearings---decisions/Public-statements-and-warnings/Public-Statement-and-Statement-of-Decision-in-relation-to-in-relation-to-Mrs-Barbara-O-Neill    https://www.theguardian.com/lifeandstyle/2019/oct/03/naturopath-who-said-bicarbonate-soda-cures-cancer-banned-for-life-by-health-watchdog
    0:38:19 Maynard's Spooky Action...  Maynard asks pubbers at Sydney Skeptics in the Pub the big question... What do they think of the recent action taken by the New Zealand Skeptics to stop a so-called psychic healer? With President of Australian Skeptics Inc. Jessica Singer, Tim Medham and others.
        Also Skepticon 2019 - https://skepticon.org.au  Skeptoid 13th Birthday - https://www.youtube.com/watch?v=pAD0h7-YG3c&amp;amp;t=38700   BrusFri - Noise Reduction - https://klevgrand.se/products/brusfri
  Skeptic Zone Promo .wav - 30 sec. Download Here</t>
  </si>
  <si>
    <t>CXfVTYPF230</t>
  </si>
  <si>
    <t>2019 10 04</t>
  </si>
  <si>
    <t>https://youtu.be/0sxuvQ6IokA</t>
  </si>
  <si>
    <t>The Skeptic Zone %23572 - 29.September.2019</t>
  </si>
  <si>
    <t>Show Notes       0:00:00 Introduction Richard Saunders
    0:04:55 Area 51 - No Aliens Set Free  We chat to noted paranormal expert Ben Redford about the fiasco at area 51. A good day for those who like to dance, but alas no aliens were set free to travel back to their home planet.  https://squaringthestrange.wordpress.com
    0:13:56 The Wallaby Award  Australian Skeptics Inc is once again offering an annual award for the best piece of skeptical journalism. The Barry Williams Award for Skeptical Journalism recognises the best piece of journalism (in any medium) that takes a critical and skeptical approach to a topic that falls within our remit, which is the scientific investigation of pseudoscience and the paranormal.   https://www.skeptics.com.au/2019/09/26/australian-skeptics-calls-for-nominations-for-media-prize
    0:19:10 The Raw Skeptic Report... With Heidi Robertson  A Queensland chiropractor-turned-alternative healer sold bottled water as a vaccine for the deadly Hendra virus. - By Warren Barnsley   https://www.canberratimes.com.au/story/6394940/qld-healer-sold-water-as-hendra-vaccine
    0:26:52 From the pages of The Skeptic - Did We Say That?  Creationists Farewell Some Old Friends.  Imagine for a moment that you were the proud possessor of an infallible science textbook. Imagine further that you could contact the infallible author of this textbook at any time and receive guidance as to the books correct interpretation. With a system like this in place, you'd be pretty right, wouldn't you? I mean, you wouldn't keep putting your foot in it, blundering along all over the place and having to post long lists of your egregious errors on your Internet site. Now would you? - By Brian Baxter  http://www.skeptics.com.au
        Also Skepticon 2019 - https://skepticon.org.au  Sydney Skeptics in the Pub - https://www.meetup.com/en-AU/AustSkeptics   Maynard's Movie Night - 3 October - http://www.tinyurl.com/fhmaynard</t>
  </si>
  <si>
    <t>0sxuvQ6IokA</t>
  </si>
  <si>
    <t>2019 09 22</t>
  </si>
  <si>
    <t>https://youtu.be/QLly_VEWeRQ</t>
  </si>
  <si>
    <t>The Skeptic Zone %23571 - 22.September.2019</t>
  </si>
  <si>
    <t>Show Notes       0:00:00 Introduction Richard Saunders
    0:02:10 Interview with Baily Harris  13-year old Bailey Harris is an author, speaker, and advocate for freethought and human rights. She is the author of the Stardust series of science books for young readers.  https://stardustscience.com
    0:17:17 The Winchester Mystery House  Join Susan Gerbic and Richard Saunders as they take in a tour of this amazing, ramberling mansion. - The Winchester Mystery House is an architectural wonder and historic landmark in San Jose, CA that was once the personal residence of Sarah Lockwood Pardee Winchester, the widow of William Wirt Winchester and heiress to a large portion of the Winchester Repeating Arms fortune.  https://winchestermysteryhouse.com
    0:29:30 Life is Wild... with Michelle Franklin  A question for listeners outside of Australia. Are you afraid to come here? If so, what is it exactly that you're afraid of? I'm going to take a guess and say that in your top 5 of scary Australian animals, along with snakes, crocodiles and sharks you're probably also concerned about spiders. And I don't blame you. They're big, and they run, and sometimes when they go inside your clothes is can be pretty scary.
    0:37:15 The War Room at GSoW  Computers, cables, cats and chaos. Welcome to the 'War Room' of Guerrilla Skepticism on Wikipedia.  https://abouttimeproject.wordpress.com
        Also Skepticon 2019  https://skepticon.org.au  Listening to the universe with gravitational waves  http://meetu.ps/e/HcbCf/SSz1/a</t>
  </si>
  <si>
    <t>QLly_VEWeRQ</t>
  </si>
  <si>
    <t>2019 09 14</t>
  </si>
  <si>
    <t>https://youtu.be/NZLIrs7FRUQ</t>
  </si>
  <si>
    <t>The Skeptic Zone %23570 - 15.September.2019</t>
  </si>
  <si>
    <t>Show Notes  Greetings from the Surf Coast Spring Skepticamp 2019   0:00:00   Introduction  Richard Saunders   0:03:15   Skeptical Outreach at the Solano Stroll  Join members of the Bay Area Skeptics as they conduct PK (Psychokinesis or Telekinesis) tests at the famous Solano Stroll, one of the biggest street fairs in North America.  With Dr Eugenie Scott, William Patterson and Steve Nelson. http://www.baskeptics.org  https://en.m.wikipedia.org/wiki/Solano_Avenue_Stroll
    0:23:55   The Raw Skeptic Report... With Heidi Roberton  News Byron Bay measles outbreak result of 'irresponsible parents'  Health authorities are bracing for a measles outbreak in the anti-vax heartland of Byron Bay after a local unvaccinated child caught measles in New Zealand and returned to the town. - By Jane Hansen https://www.dailytelegraph.com.au   https://www.nrvs.info
    0:34:49   Vale: Skeptic and psychic debunker Robert Lancaster  Robert Lancaster, noted American skeptical activist who created the website Stop Sylvia Browne, died on September 7 following a long illness from a stroke in 2008 and heart attack in 2011.  In 2008, Lancaster launched the website devoted to debunking clams made by 'psychic' Sylvia Browne. His investigations revealed many instances of Browne's psychic 'visions' being entirely wrong.  https://www.skeptics.com.au/2019/09/08/vale-skeptic-and-psychic-debunker-robert-lancaster/
    0:39:48   I think we need to think... With Susan Gerbic  Susan gives us an overview of recent Wikipedia updates.  https://abouttimeproject.wordpress.com/guerrilla-skepticism-on-wikipedia/   https://en.m.wikipedia.org/wiki/Leonard_Pozner   https://www.meetup.com/Skeptics-in-the-Pub/events/264599424
    0:47:53   Nutshell Wiki with Moriel Schottlender  You need a great cheat sheet? Summarize quick references? Quick notes to remind people about a great historical event? Help improve Nutshell Wiki by adding content.  You can start browsing the current categories, improve the current articles, or add your own. https://nutshell.wiki/wiki/Main_Page
    Also  Skepticon 2019  https://skepticon.org.au</t>
  </si>
  <si>
    <t>NZLIrs7FRUQ</t>
  </si>
  <si>
    <t>2019 09 07</t>
  </si>
  <si>
    <t>https://youtu.be/D4IkEXbcmHM</t>
  </si>
  <si>
    <t>The Skeptic Zone %23569 - 8.September.2019</t>
  </si>
  <si>
    <t>Show Notes   0:00:00 Introduction  Richard Saunders   0:04:11 Jonathan Jarry  We talk to one Canadian who has had it up to the ears with Ear Candles. Jonathan's video on the subject details his investigations into this pillar of quackery.  
 https://youtu.be/-GfunNxHHkw   https://jonathanjarry.com/
    0:22:03 Measles alert for travellers to New Zealand  NSW Health is urging NSW residents to be fully vaccinated against measles before travelling to New Zealand where almost 1000 cases have been reported this year.  So far in 2019, four measles cases have been introduced to NSW from New Zealand travellers, and that number could rapidly increase due to a recent surge of cases in New Zealand since early August.  
 https://www.health.nsw.gov.au/news/Pages/20190905_00.aspx
    0:29:15 Maynard's Spooky Action...  Maynard heads for Sydney Skeptics in the Pub to ask pubbers this month's question - Was there one moment or event that turned you into a skeptic?  
 http//www.maynard.com.au
    Also  Skepticon 2019  https://skepticon.org.au</t>
  </si>
  <si>
    <t>D4IkEXbcmHM</t>
  </si>
  <si>
    <t>2019 08 31</t>
  </si>
  <si>
    <t>https://youtu.be/IPYJ5E0eqb4</t>
  </si>
  <si>
    <t>The Skeptic Zone %23567 - 1.September.2019</t>
  </si>
  <si>
    <t>Show Notes   0:00:00 Introduction  Richard Saunders   0:02:55 Dragon*Con 2019  Dr Angie Mattke and a Walking Tour  We chat to Dr Angie Mattke to get a taste of things to come over the next few days, followed by a walking tour of Dragon*Con, accompanied by Adam Bovalino from Melbourne, to help get our bearings.  https://www.dragoncon.org   0:12:00 Interview with Jennifer Hathorn  American Association for the Advancement of Science  At a time when STEM education is struggling to produce graduates with the qualities and skills to keep the United States' science and technology sectors competitive, AAAS provides a variety of programs to make sure talent and interest in scientific endeavors are nurtured.  
 http://www.aaas.org
    0:17:22 Dragon*Con Vendors  A walk through the giant rooms devoted to selling everything under many suns for fantacy fans.   0:24:16 Pharmacy Fantasy  From the pages of 'The Skeptic', Loretta Marron looks at a disturbing attempt by pharmacists to woo customers ... with woo.  
 https://www.skeptics.com.au
    Also  Skepticon 2019  https://skepticon.org.au</t>
  </si>
  <si>
    <t>IPYJ5E0eqb4</t>
  </si>
  <si>
    <t>2019 08 24</t>
  </si>
  <si>
    <t>https://youtu.be/0ibXRTNE1z4</t>
  </si>
  <si>
    <t>The Skeptic Zone %23566 - 25.August.2019</t>
  </si>
  <si>
    <t>Show Notes   0:00:00 Introduction  Richard Saunders   0:02:25 Isil Arican and Cuneyt Ozdas  Learn how Isil and Cuneyt help to promote science and scepticism in Turkey and around the world.  
  https://yalansavar.org/podcast/  http://www.acikbilim.com/
    0:20:55 Looking for Woo in Berkeley  join Richard Saunders as he wanders along the streets of Berkeley in California, looking for strange and mysterious claims made on shopfronts.  
 https://goo.gl/maps/sFre2sxqjaf9vS3o6
    0:31:47 I think we need to think... With Susan Gerbic  Susan gives us an update on recent Wikipedia updates.  
  https://abouttimeproject.wordpress.com/guerrilla-skepticism-on-wikipedia/   https://en.wikipedia.org/wiki/Detoxification_foot_baths   https://en.wikipedia.org/wiki/Facilitated_communication   https://en.wikipedia.org/wiki/Deej   https://en.wikipedia.org/wiki/A_Return_to_Love   https://en.m.wikipedia.org/wiki/Mind-body_interventions   https://en.wikipedia.org/wiki/The_Australian_Bird_Guide
    0:41:11 Full Moon and Empty Heads  A commonly-held belief has it that various social phenomena are associated with the phases of the moon. Such is the strength of this belief, achieving folk-lore status in many societies, that it is accepted almost without question, especially by the popular media. - Barry Williams  
 https://www.skeptics.com.au
    Also  Skepticon 2019  https://skepticon.org.au  https://www.meetup.com/Mordi-Skeptics-in-the-Pub/</t>
  </si>
  <si>
    <t>0ibXRTNE1z4</t>
  </si>
  <si>
    <t>2019 08 17</t>
  </si>
  <si>
    <t>https://youtu.be/Z8rShWyzGAA</t>
  </si>
  <si>
    <t>The Skeptic Zone %23565 - 18.August.2019</t>
  </si>
  <si>
    <t>Show Notes   0:00:00 Introduction  Richard Saunders   0:04:16 Zealot with Jo Thornley  Why would anyone join a cult? Maybe they're unhappy with their current religion, or they want to change the world, or they're disappointed with their lives and want to find something bigger or holier that makes sense of this confusing, chaotic and dangerous world. Or maybe they just want to give themselves the best possible chance of having sex with aliens.  
  https://www.amazon.com.au/Zealot-about-cults-Jo-Thornely-ebook/dp/B07G58PSY6/
 https://podcasts.apple.com/us/podcast/zealot/id1245635983
    0:23:36 The Raw Skeptic Report... With Heidi Robertson  TGA cracking down on non-compliant advertising of bioresonance and similar devices  In May 2019, the Therapeutic Goods Administration (TGA) commenced work on a sector-wide compliance activity relating to the advertising of 'bioresonance' devices, which are sometimes mistakenly promoted as 'biofeedback' devices. This sector has been identified as having a high rate of advertising non-compliance, with widespread advertising.  
 https://www.tga.gov.au/node/875057
    0:32:27 An Innocent Among the UFOnauts  Sometimes you let yourself in for things that, on mature reflection, you probably wish you hadn't. In September I agreed to speak at the Great Australian Science Show in Sydney and gave as the title of my talk "I was abducted by a UFO". - Barry Williams  
 https://www.skeptics.com.au
    Also  Skepticon 2019  https://skepticon.org.au  Trish Hann on the radio (at 9m 30s)   https://www.abc.net.au/radio/canberra/programs/afternoons/afternoons/11389628</t>
  </si>
  <si>
    <t>Z8rShWyzGAA</t>
  </si>
  <si>
    <t>2019 08 10</t>
  </si>
  <si>
    <t>https://youtu.be/nvubkh0EMpM</t>
  </si>
  <si>
    <t>The Skeptic Zone %23564 - 11.August.2019</t>
  </si>
  <si>
    <t>Show Notes   0:00:00 Introduction  Richard Saunders   0:04:55 Interview with Pontus Bockman  Pontus discovered skepticism in 2010 and soon thereafter became deeply involved in local activism, such as organising Skeptics in the Pub and giving lectures on skepticism in local schools in his native Sweden.  The ESP  
 http://theesp.eu  European Skeptics Congress 2019
 https://www.esc2019.be
    0:26:30 Super Science Saturday  Ian Bryce and Richard Saunders from The Mystery Investigators once again bring their science show to the Australian Museum in Sydney.  
 http://www.mysteryinvestigators.com
    0:38:30 Vinegar Can be Used for What?  In 1996 Glenn Cardwell sent in a complaint about an advertisement for 'The Vinegar Book'. This report from the pages of the Skeptic Magazine details the reaction he received. http://www.skeptics.com.au
    Also  Curious Recollections - Book  https://www.wakefieldpress.com.au   Surf Coast Skepicamp   https://www.eventbrite.com.au/e/surf-coast-spring-skepticamp-2019-september-tickets-62100278605   Skepticon 2019  https://skepticon.org.au</t>
  </si>
  <si>
    <t>nvubkh0EMpM</t>
  </si>
  <si>
    <t>2019 08 03</t>
  </si>
  <si>
    <t>https://youtu.be/8cHbU7Tfkt0</t>
  </si>
  <si>
    <t>The Skeptic Zone %23563 - 4.August.2019</t>
  </si>
  <si>
    <t>Show Notes   0:00:00 Introduction  Richard Saunders   0:04:20 Interview with Derek Colanduno  We catch up with one of the original skeptical podcasters. Derek gives us an overview of the early days of 'Skepticality' and sets the scene for the upcoming Skeptrack at Dragon*Con 2019 in Atlanta.  
 http://skeptics.dragoncon.org
    0:20:21 Nominations open for the Bent Spoon Award  From psychics to quacks, TV shows and racing car drivers, the Australian Skeptics Bent Spoon Award has a colourful list of past winners. Can you help find a worthy recipient for 2019?  
 https://www.skeptics.com.au/features/bent-spoon/
    0:30:23 Skeptics Investigate "psychic surgery"  The very first story in the very first issue of "The Skeptic" magazine from Australian Skeptics. Melbourne skeptics take on a psychic surgeon.  
 http://www.skeptics.com.au
    0:41:30 The Think Tank with James Randi  A blast from the past. In 2012 James Randi visited Melbourne to take part in the Australian Skeptcs national convention. We took the opportunity to invite him to join us in a recording of the Think Tank. Also featuring that well known goose, Maynard.   Also   https://www.eventbrite.com.au/e/surf-coast-spring-skepticamp-2019-september-tickets-62100278605   https://www.meetup.com/en-AU/Mordi-Skeptics-in-the-Pub/   https://www.meetup.com/en-AU/SocialSkepticsCanberra/   Skepticon 2019  https://skepticon.org.au      
  Skeptic Zone Promo .wav - 30 sec. Download Here</t>
  </si>
  <si>
    <t>8cHbU7Tfkt0</t>
  </si>
  <si>
    <t>2019 07 27</t>
  </si>
  <si>
    <t>https://youtu.be/3cQ31P1_8lc</t>
  </si>
  <si>
    <t>The Skeptic Zone %23562 - 28.July.2019</t>
  </si>
  <si>
    <t>Show Notes   0:00:00 Introduction  Richard Saunders   0:03:28  A Random RANT! With Dr Paulie  Stories of people being terrified by Yowie like creatures go back decades and had their heyday in the 1970s when it seems some here in Australia were somewhat jealous or maybe inspired by the reports coming out of North America. It was a golden age for UFOs, Psychics such as Uri Geller, the Loch Ness monster and BigFoot sightings. All good fun at the time and as the years went by interest both here in Australia and in the USA tapered off. But not completely.
 https://www.gcskeptics.com
    0:13:15  An interview with Evan Bernstein
 We catch up with the SGU rouge and find out about the upcoming trip to New Zealand and Australia.  Evan is a co-host of The Skeptics’ Guide to the Universe and The Skeptics Guide 5×5 podcasts. He also serves as the Connecticut chapter chairman of the New England Skeptical Society. Evan is a technical adviser for official NESS investigations, and is the SGU’s audio engineer for live remote events.
 https://skepticon.org.au   https://conference.skeptics.nz
    0:25:33 Cool Appraisals of Cold Readers  Margaret Dent claimed to talk with dead people. She maked money from performing, using this claim as the basis of her show. Richard Saunders attended one her shows in 2004.   0:39:14 TV 'Test' of Psychics  Re-bunking an Unsinkable Rubber Duck. A look at how not to put so-called psychics to a test.   Also  http://www.maynard.com.au  Skepticon 2019  https://skepticon.org.au</t>
  </si>
  <si>
    <t>3cQ31P1_8lc</t>
  </si>
  <si>
    <t>2019 07 20</t>
  </si>
  <si>
    <t>https://youtu.be/NI6Bz3fsyqw</t>
  </si>
  <si>
    <t>The Skeptic Zone %23561 - 21.July.2019</t>
  </si>
  <si>
    <t>Show Notes   0:00:00 Introduction  Richard Saunders   0:04:47 Apollo 11 - Sydney Morning Herald 1969  MEN ON MOON  U.S. astronauts open a new era for mandkind. - Man has landed on the moon. The U.S. spacecraft, Eagle, carring Neil Armstrong and Edwin Aldrin, touched down on the lunar surface early today (Sydney time).   0:12:30 Moon Landings Were No Hoax  Continuing to believe that the Moon landings were faked, despite the solid evidence from many quarters that confirm the missions, despite the thorough and painstaking debunking of every major objection from the conspiracy theorists (from popular TV shows such as MythBusters to hundreds of detailed explanations online) is NOT being sceptical... it is being a science denier. It is the same mindset that leads people to deny the Earth is round or that climate change is also just another hoax.  
 https://www.skeptics.com.au/2019/07/16/leaflet-on-moon-landings/   Scimandan - Flat Earth Friday   https://www.youtube.com/playlist?list=PLWYePF35K6BdrC67K2TSQ1jBeOBGi2e9o
    0:22:49 What is going on at Area 51?  We ask Ben Radford about the history of this secretive location. Are there really aliens hidden deep within the vaults? Also will thousands of Facebookers storm the area to uncover 'the truth'?   0:41:11 I think we need to think... With Susan Gerbic  Susan chats to Carlos Orsi and Natalia Pasternak, skeptics from Brazil.  
  https://skepticalinquirer.org/exclusive/carlos_and_natalia_are_coming_to_csicon_to_meet_you   http://revistaquestaodeciencia.com.br    http://www.saude.gov.br/saude-de-a-z/praticas-integrativas-e-complementares?fbclid=IwAR1c8FSNH__svmJdat8-Cq6gaKKdnWRLbcy_fwp4KA_wHKVbo5PNL59bncg
    Also  Skepticon 2019  https://skepticon.org.au</t>
  </si>
  <si>
    <t>NI6Bz3fsyqw</t>
  </si>
  <si>
    <t>2019 07 13</t>
  </si>
  <si>
    <t>https://youtu.be/_8bTCDApt50</t>
  </si>
  <si>
    <t>The Skeptic Zone %23560 - 14.July.2019</t>
  </si>
  <si>
    <t>Show Notes   0:00:00 Introduction  Richard Saunders   0:06:15  Maynard's Spooky Action....  Casula Powerhouse presents GIANT LEAP, a multi-arts program, which includes six new exhibitions created to mark the 50th anniversary of the moon landing in 1969. The launch and first steps on the moon were televised and watched around the world. The exhibitions provide insight into the impact of the first humans on the moon, on popular culture, on individuals and on their artwork and acknowledges the ancient and important influences of the moon in most cultures.
 An interview with Jenny Cheeseman - Head of Curatorial
 http://www.casulapowerhouse.com/whats-on/lcc-whats-on/giant-leap
    0:17:15 Skeptics in the Pub with Maynard  Joins us at Sydney Skeptics in the Pub as Maynard asks the big question....  'Why do people take advice from celebrities over scientists?'   0:32:20 Skeptics in the Pub with Dr Karl  Maynard’s wide ranging interview with Dr Karl.   0:52:50  Britt Hermes Update  Eran Segev brings us the latest good news. On May 24, 2019, the District Court (Landgericht) of Kiel, Germany ruled against Colleen Huber in a defamation lawsuit she brought against Britt.   https://www.naturopathicdiaries.com/justice-prevails-cancer-quack-colleen-huber-loses-her-defamation-suit-against-me/
     Also
 Saving A Dinosaur
 http://palaeopictures.com/
 Canberra Skeptics - talk by Trish Hann   https://www.meetup.com/SocialSkepticsCanberra/events/262279997/   Skepticon 2019  https://skepticon.org.au</t>
  </si>
  <si>
    <t>_8bTCDApt50</t>
  </si>
  <si>
    <t>2019 07 06</t>
  </si>
  <si>
    <t>https://youtu.be/vyNZpd_PkCc</t>
  </si>
  <si>
    <t>The Skeptic Zone %23559 - 7.July.2019</t>
  </si>
  <si>
    <t>Show Notes   0:00:00 Introduction  Richard Saunders   0:03:50 Harmful Homeopathic 'Cures'  We interview Michael Marshall from The Good Thinking Society in the U.K. about the action being taken to fight the extreme foolishness that is Homeopathy.  
 https://www.crowdjustice.com/case/gts-cease-psa/
    0:20:02 Chabot Space &amp;amp; Science Center  A tour with Leonard Trameil  The only thing more extraordinary than the science we are learning about the Moon is its incredible beauty. Chabot's stunning new photographic essay explores the Moon's sweeping craters and once-active volcanoes, with photos by NASA astronauts who witnessed its beautiful desolation firsthand, new views captured by their astronomers using Chabot's reflecting telescope, and images taken via satellite that allow us to explore places we have not even yet visited.  
 https://chabotspace.org/visit/exhibits/luminous-moon/
    Also  Skepticon 2019  https://skepticon.org.au  Canberra Skeptics Talks  https://www.meetup.com/SocialSkepticsCanberra/</t>
  </si>
  <si>
    <t>vyNZpd_PkCc</t>
  </si>
  <si>
    <t>2019 06 29</t>
  </si>
  <si>
    <t>https://youtu.be/x_PjwNnsrrI</t>
  </si>
  <si>
    <t>The Skeptic Zone %23558 - 30.June.2019</t>
  </si>
  <si>
    <t>Show Notes   0:00:00 Introduction  Richard Saunders and Ben Radford   0:07:04 Trish &amp;amp; Chips... with Trish Hann  Sally Morgan is a British television and stage performer who claims to have psychic abilities. In mid 2019 she brought her stage show to Australia. On hand outside the theatre for her Sydney performance were members of Australian Skeptics.  
 Mark Tilbrook confronted my Sally Morgan's people - video  https://youtu.be/sCdvA7Lu1jM
 BBC News - Paul Zenon on 'Psychic Sally' - video  https://youtu.be/4Xu2cUAVlr8
    0:16:05 The long and the sad history of Psychic Detectives  Ben Radford joins Richard Saunders to once again look into people who think they have magical, psychic powers and have plagued the police for decades.  
 https://trove.nla.gov.au/aww    https://trove.nla.gov.au/aww/read/196373?q=Clairvoyant+&amp;amp;s=0&amp;amp;resultId=num1#page/4/mode/1up
    0:36:45 Interview with Tony Ortega  Guest reporter Susan Gerbic interviews Tony Ortega an American blogger who is best known for his daily blog about the Church of Scientology called The Underground Bunker.  
 https://tonyortega.org
    Also  Ask Dr Karl - Sydney SitP - 4th July   https://www.skeptics.com.au/product/ask-dr-karl-sydney-skeptics-in-the-pub-july-4   Skepticon 2019  https://skepticon.org.au</t>
  </si>
  <si>
    <t>x_PjwNnsrrI</t>
  </si>
  <si>
    <t>2019 06 22</t>
  </si>
  <si>
    <t>https://youtu.be/uP8xpPtE7RU</t>
  </si>
  <si>
    <t>The Skeptic Zone %23557 - 23.June.2019</t>
  </si>
  <si>
    <t>Show Notes   0:00:00 Introduction  Richard Saunders   0:06:54 Psychics and Missing Persons  Again and again, so-called "Psychics" chime in with mystical informaion on missing persons. Worse still they send usless information to the Police and give false hope to heartbroken parents. We look at a few of cases in the news.  
 http://www.google.com/search?q=Theo+Hayez+Psychic   http://www.google.com/search?q=William+Tyrrell+Psychic   http://undeceivingourselves.org/S-ican.htm
    0:23:50 Bugs in Berkeley  We join Dr Eugenie Scott for a visit to the Berkeley Botanic Gardens, where we find a table dedicated to science outreach from the National Centre for Science Education.  
 https://botanicalgarden.berkeley.edu   https://ncse.com
    0:38:55 ESP... Sence or Nonsence?  How did the popular magazine 'The Australian Woman's Weekly' cover the topic of the paranormal over 40 years ago. Find out as we dive into the pages from 1977. A report by Patricia Angly  
 https://trove.nla.gov.au/aww    https://trove.nla.gov.au/aww/read/340143?q=ESP&amp;amp;s=0&amp;amp;resultId=num2#page/18/mode/2up
    Also  Skepticon 2019  https://skepticon.org.au  NZ Skeptics 2019  https://conference.skeptics.nz   Award for Dr Pamela Gay   https://thehumanist.com/news/aha_news/meet-the-2019-isaac-asimov-science-award-recipient-pamela-gay   Canberra Skeptics - talk by Trish Hann  https://www.meetup.com/SocialSkepticsCanberra/events/262279997/   The Well Known Skeptic  https://skepticalinquirer.org/exclusive/qa-with-john-de-lancie/</t>
  </si>
  <si>
    <t>uP8xpPtE7RU</t>
  </si>
  <si>
    <t>2019 06 15</t>
  </si>
  <si>
    <t>https://youtu.be/EPHhbFbX9y0</t>
  </si>
  <si>
    <t>The Skeptic Zone %23556 - 16.June.2019</t>
  </si>
  <si>
    <t>Show Notes
 0:00:00
 Introduction 
 Richard Saunders
 0:08:10
 Flat Earhers flat out with excuses
 We talk to Ross Blocher from the Oh No! Ross and Carrie Podcast about the day members of the Committee For Inquiry set out to prove (again) that the world really is a sphear.
 CFI Investigation Video
 https://youtu.be/CnrjdD08dWg 
 Oh No! Ross and Carrie
 https://www.maximumfun.org/shows/oh-no-ross-and-carrie
 0:24:42
 Skeptical Con Interview
 Guest reporter Susan Gerbic reports from Skeptical 2019 in San Francisco where she interviews Thomas Westbrook from Holy Kool-aid on YouTube.
 https://youtu.be/faBIIFA5wng
 0:28:50
 Poles Apart
 Are the magnetic poles about to flip? Ken McLeod takes a break from the AVN - sort of - to look at some silly science.
 http://www.skeptics.com.au
 Also 
 Skepticon 2019
 https://skepticon.org.au 
 Maynard's Love Shack and Movie nights 
 http://www.maynard.com.au</t>
  </si>
  <si>
    <t>EPHhbFbX9y0</t>
  </si>
  <si>
    <t>2019 06 08</t>
  </si>
  <si>
    <t>https://youtu.be/QLSjONOcMqw</t>
  </si>
  <si>
    <t>The Skeptic Zone %23555 - 9.June.2019</t>
  </si>
  <si>
    <t>Show Notes
 0:00:00
 Introduction 
 Richard Saunders
 0:03:35
 Bigfoot and the FBI
 We catch up with famed skeptical investigator Ben Radford for his opinion on the latest news regarding Bigfoot in the FBI.
 https://www.nytimes.com/2019/06/06/us/fbi-bigfoot-file.html
 0:13:13
 Britt Hermes successful in defamation lawsuit 
 Britt Hermes has been successful in the defamation law suit brought against by US naturopath Colleen Huber. 
 On May 24, 2019, the District Court (Landgericht) of Kiel, Germany ruled against Huber in the lawsuit that Huber brought against Hermes in September 2017.
  https://www.skeptics.com.au/2019/06/04/britt-hermes-successful-in-defamation-lawsuit/
  https://www.naturopathicdiaries.com/justice-prevails-cancer-quack-colleen-huber-loses-her-defamation-suit-against-me
 0:19:36
 Cold Feet over Cold Fusion with Ian Bryce
 Long time skeptical investigator from Australia Skeptics Ian Bryce has been published in the Skeptical Inquirer regarding a claim of cold fusion.
 0:35:50
 Where to look online for reliable, skeptical information
 We head to Sydney Skeptics in the Pub to ask pubbers where they prefer to look online to get their skeptical news and information. 
 Potholer54
 https://youtu.be/siCEByV9F7Y
 0:47:26
 Sad day for Embiggen 
 As you might have heard, Embiggen Books is closing down on June 22. Embiggen has been a perennial presence on skeptical bookshelves and at Skeptics conventions from their beginnings on Queensland's Sunshine Coast to their more recent presence in Melbourne. Refusing to stock pseudoscience, they have promoted science and skepticism relentlessly, but the trials of the book trade and publishing in general have finally caught up. So, send Embiggen off with pride and at least a little cash in the pocket - go down to 197 Lt Lonsdale Street in the middle of Melbourne and buy a boxload.
 Also 
 Skepticon 2019
 https://skepticon.org.au 
 Social Canberra Skeptics
 https://www.meetup.com/en-AU/SocialSkepticsCanberra/</t>
  </si>
  <si>
    <t>QLSjONOcMqw</t>
  </si>
  <si>
    <t>2019 06 01</t>
  </si>
  <si>
    <t>https://youtu.be/zNLkmBJfxxI</t>
  </si>
  <si>
    <t>The Skeptic Zone %23554 - 4.June.2019</t>
  </si>
  <si>
    <t>Show Notes   0:00:00 Introduction  Richard Saunders   0:03:15 "Chemtrails" on TV  Ken Mcleod is a retired air traffic controller and national manager of aviation search and rescue, Australian aviation representative on two UN committees, and once upon a time a private pilot. Recently he appeard on national TV in Australia to cross swords with a Chemtrail Conspiracy Theorist. Video: Studio 10 segment  https://youtu.be/UkLfPtYiidQ
    0:18:36 UFOs - the first 50 years  From the pages of 'The Skeptic', the journal of Australian Skeptics.  Dr Steve Roberts takes a look at how UFOs and movie cultures have interacted from the 1940s up to the 1990s. http://www.skeptics.com.au
    0:38:06 Pint of Science in Canberra  Belinda Wilson is a conservation ecologist who specialises in reintroduction biology, behavioural ecology, and spatial dynamics. She has worked in the university, government and private sectors, and is currently undertaking a PhD in the Fenner School of Environment and Society at The Australian National University, researching the reintroduction biology of the eastern quoll. Interview by Kevin Davies.
 https://www.facebook.com/ecologibel
 https://belindawilsonresearch.weebly.com
    0:43:43 Maynard's Spooky Action....  Join Maynard and Lance Leopard in Glebe, Sydney on the 4th of June for Maynard's Movie Night.  http://maynard.com.au/maynard-lance-leopard-barbarella/    Also  Skepticon 2019  https://skepticon.org.au Skepticamp Brisbane   https://www.eventbrite.com.au/e/skepticamp-2019-tickets-60661983626</t>
  </si>
  <si>
    <t>zNLkmBJfxxI</t>
  </si>
  <si>
    <t>2019 05 25</t>
  </si>
  <si>
    <t>https://youtu.be/_zqHDU6dzQg</t>
  </si>
  <si>
    <t>The Skeptic Zone %23553 - 26.May.2019</t>
  </si>
  <si>
    <t>Show Notes   0:00:00 Introduction  Richard Saunders   0:04:00 CFI takes legal against Walmart  Walmart is committing wide-scale consumer fraud and endangering the health of its customers though its sale and marketing of homeopathic medicines, the Center for Inquiry alleges in a lawsuit filed in the District of Columbia on May 20.  We talk to Nicholas Little CFI's Vice President and General Counsel  
  https://centerforinquiry.org/press_releases/walmart-sued-for-fraud-homeopathy/
    0:22:00 The ghost tour of haunted Melbourne  On Saturday July 10, 1999, three adventurous Victorian committee members (Rosemary Sceats, Bob Nixon and Jane Curtain) embarked on a fascinating journey through "haunted Melbourne". By Jane M Curtain  
  https://www.skeptics.com.au/the-magazine/
    0:37:08 Maynard's Spooky Action....  We look at the number of votes for 'The Involuntary Medication Objectors (Vaccination/Fluoride) Party (IMOP)' at the 2019 Australian Federal Election.  Also we hear from Brian Dunning about his new film 'Science Friction'.   https://www.abc.net.au/news/elections/federal/2019/results/senate   https://sciencefriction.tv  
    0:55:43 Local Council shuts door on Anti-Vaxxers  The Inner West Council in Sydney is taking a strong stand for the health and safety of its local residents.  
 http://newslocal.smedia.com.au/iw-courier-west/
    Also  Skepticon 2019  https://skepticon.org.au Surf Coast Spring Skepticamp   https://www.eventbrite.com.au/e/surf-coast-spring-skepticamp-2019-september-tickets-62100278605</t>
  </si>
  <si>
    <t>_zqHDU6dzQg</t>
  </si>
  <si>
    <t>2019 05 18</t>
  </si>
  <si>
    <t>https://youtu.be/SRHltcWlTVg</t>
  </si>
  <si>
    <t>The Skeptic Zone %23552 - 19.May.2019</t>
  </si>
  <si>
    <t>Show Notes   0:00:00 Introduction  Richard Saunders   0:02:50 Down the Rabbit Hole  An interview with author Mick West about his new podcast and a discussion about conspiracy theories is in general.  
 https://www.tftrh.com
    0:21:00 Skeptics Vs Psychic Surgeon  In 1984, two members of Australian Skeptics went undercover to try and expose a psychic surgeon. The whole thing ended up in court with surprising results.  
  https://www.skeptics.com.au/the-magazine/
    Also  Skepticon 2019  https://skepticon.org.au</t>
  </si>
  <si>
    <t>SRHltcWlTVg</t>
  </si>
  <si>
    <t>2019 05 11</t>
  </si>
  <si>
    <t>https://youtu.be/JZM8l4cStIo</t>
  </si>
  <si>
    <t>The Skeptic Zone %23551 - 12.May.2019</t>
  </si>
  <si>
    <t>JZM8l4cStIo</t>
  </si>
  <si>
    <t>2019 05 05</t>
  </si>
  <si>
    <t>https://youtu.be/KuHUs46dpFg</t>
  </si>
  <si>
    <t>The Skeptic Zone %23550 - 5.May.2019</t>
  </si>
  <si>
    <t>Show Notes   0:00:00 Introduction  Richard Saunders   0:03:52  M S S X  Alice Howarth and Laurie Phillips  Celebrate ten years of the Merseyside Skeptics Society at the special one-day event at the Liner Hotel in Liverpool.
 It’s been ten years since the first meeting of the MSS, and ten years since the first episode of Skeptics with a K – the UK’s longest-running skeptical podcast.
 http://www.merseysideskeptics.org.uk/category/mssx/
    0:13:46 Astrology in the White House  Astrology, which seems to be enjoying a renaissance among millennials and Gen Xers, is only one sad example from our flabby-minded post-truth era. - By Ron Reagan  https://www.washingtonpost.com/news/posteverything/wp/2019/04/25/feature/spring-cleaning-2019-eight-things-to-toss/
    0:28:50 Jessica Singer on SitP  What does it take to run a Skeptics in the Pub event? We ask Jessica Singer from Australian Skeptics about her trip to vist SitP in London.  
 http://london.skepticsinthepub.org/
    0:42:08 Maynard's Spooky Action...  Once again Maynard heads for Sydney Skeptics in the Pub to find out what people think of the large cash prize offered by Australian Skeptics.   Also  Skepticon 2019  https://skepticon.org.au  Skepticamp in Brisbane  http://www.brisbaneskeptics.org/2019-skepticamp</t>
  </si>
  <si>
    <t>KuHUs46dpFg</t>
  </si>
  <si>
    <t>2019 04 27</t>
  </si>
  <si>
    <t>https://youtu.be/wz09_MJ07YM</t>
  </si>
  <si>
    <t>The Skeptic Zone %23549 - 28.April.2019</t>
  </si>
  <si>
    <t>Show Notes   0:00:00 Introduction  Richard Saunders   0:04:40 No Spirts in the Spirit Box  We chat to Kenny Biddle about his investigations into the strange and bizarre device known as a spirit box. Proponents of this box claim it is a conduit to communicate with the souls of the dead.  
  https://skepticalinquirer.org/exclusive/groundbreaking-ghost-experiment-breaks-no-ground/
 Geeks and Ghosts https://www.youtube.com/channel/UCgVvr4HhIEKXdWu-VQplnbg
    0:18:52 Susan Gerbic in the UK  A catch up with Susan as she tours the UK. Also we hear about Mark Edward and his Victorian style seances.   0:27:45 A Ghostly Investigation  From the pages of the Skeptic magazine, a ghostly tale of investigations with a haunted house, graveyards and a skeptical reporter.  
 https://www.skeptics.com.au/the-magazine
    Also  Skepticon 2019  https://skepticon.org.au  Flu Vax Day   https://www.skeptics.com.au/2019/04/09/free-flu-vaccination-day-in-sydney-may-4/   Skepticalcon San Francisco  http://www.skepticalcon.org   Maynard's Love Shack   http://www.maynard.com.au/maynards-loveshack-returns-saturday-may-4th</t>
  </si>
  <si>
    <t>wz09_MJ07YM</t>
  </si>
  <si>
    <t>2019 04 20</t>
  </si>
  <si>
    <t>https://youtu.be/UGRpfgrvHuY</t>
  </si>
  <si>
    <t>The Skeptic Zone %23548 - 21.April.2019</t>
  </si>
  <si>
    <t>Show Notes   0:00:00 Introduction  Richard Saunders   0:04:10 Interview with Professor Dave  Dave Farina aka 'Professor Dave', tells us about his series of free educational videos covering many scientific disciplines. Also his battle with Flat Earthers!  
 https://www.youtube.com/channel/UC0cd_-e49hZpWLH3UIwoWRA
 Response to Globebusters - The Earth Still Isn't Flat https://youtu.be/XONAgf9Eg9U  
 https://professordavedebates.simplecast.fm
    0:21:20 Anti-vax naturopath banned  A naturopath has been banned from providing any health service by the Health Care Complaints Commission. By Jane Hansen  
  https://www.dailytelegraph.com.au/news/nsw/antivax-naturopath-banned-after-watchdog-puts-bite-on-her-claims/news-story/d2e196142433676619ffa45902182fd7
    0:24:20 Superstition in Sport  Why do some athletes cling to superstitions? A brief interview with Kristine Dun.   0:29:25 Flying Sorcery  From the pages of 'The Skeptic Magazine', searching the skies for evidence of UFOs and a history of hoaxes. By Steve Roberts  
 https://www.skeptics.com.au/the-magazine
    0:39:30 Maynard's Love Shack #2  People all over Sydney are rushing, hushing and flushing to The Red Bar in Glebe for the underrated date of Saturday May 4th, 8pm til midnight for Maynard's Loveshack.  Maynard the retro DJ behind the Madd Club and many other happenings over the decades, presents a night of shameless sounds that celebrate the pop and pretentiousness of the late 20th century.  
  http://maynard.com.au/maynards-loveshack-returns-saturday-may-4th
    Also  Skepticon 2019  https://skepticon.org.au</t>
  </si>
  <si>
    <t>UGRpfgrvHuY</t>
  </si>
  <si>
    <t>2019 04 13</t>
  </si>
  <si>
    <t>https://youtu.be/_g6aXBxaNTc</t>
  </si>
  <si>
    <t>The Skeptic Zone %23547 - 14.April.2019</t>
  </si>
  <si>
    <t>Show Notes   0:00:00 Introduction  Richard Saunders   0:04:56 Maynard's Spooky Action  Maynard heads for Sydney Skeptics in the pub and asks pubbers the big question, "What topics, if any, should skeptics give up?"   0:19:24 Maynard's Spooky Action - part #2  Australia in Space. An interview with Kerrie Dougherty about Australia's involvement in the space race.  Kerrie Dougherty is an independent space historian, curator and writer and a lecturer in the Space Humanities department of the International Space University.  https://www.amazon.com.au/Australia-Space-Kerrie-Dougherty/dp/1925309657
    0:27:10 Mind your Spirit, Body and Wallet  We look at 30 years of the Mind Body Spirit festival in Australia.  An interview with Tim Mendham editor of 'The Skeptic Magazine' from Australian Skeptics.   0:43:30 So-called 'Psychic Detectives' sensing nothing  There's a reason police don't work with psychics. Psychics don't work. Which is a bit of an issue in the results-orientated realms in which police and search-and-rescue personnel operate. With the best will in the otherworld, not one example of face-scrunched, chest-tightening, I-feel-such-a-chill emoting has yet solved a single New Zealand murder or resolved a search.  https://www.stuff.co.nz/southland-times/opinion/111702736/psychic-information-an-oxymoronic-offering-for-police-searches
    Also  Skepticon 2019  https://skepticon.org.au  Flu Vax Day   https://www.skeptics.com.au/2019/04/09/free-flu-vaccination-day-in-sydney-may-4/   Canberra Skeptics talk  https://www.meetup.com/en-AU/SocialSkepticsCanberra/</t>
  </si>
  <si>
    <t>_g6aXBxaNTc</t>
  </si>
  <si>
    <t>2019 04 06</t>
  </si>
  <si>
    <t>https://youtu.be/MDZ6vd2RAsc</t>
  </si>
  <si>
    <t>The Skeptic Zone %23546 - 7.April.2019</t>
  </si>
  <si>
    <t>Show Notes   0:00:00 Introduction  Richard Saunders   0:04:00 Science Outreach with Dr Kate Carter  Kate Carter, Director of Community Science Education at NCSE. Kate joined NCSE in 2018, after lecturing in biology and working in curriculum development and informal education. She holds a Ph.D. in human evolutionary biology from Harvard University.  
 https://www.ncse.com
    0:26:10 The Raw Skeptic Report... with Heidi Robertson  Something does smell right in New Zealand Schools. An Auckland primary school has pulled therapeutic diffusers from the classroom after a high court threat from a parent who said the essential oils could trigger asthma attacks.  Heidi looks into Essential Oils. What are they, what of the claims and do they live up to them?  
 https://www.nzherald.co.nz/index.cfm?objectid=12217639
    0:42:00 Mind Body Spirit and Money  Thursday, November 16, 1989, was an auspicious day for the New Age in Australia. It marked the opening of the four-day Festival for Mind, Body, Spirit, what is surely the largest gathering so far of New Age marketing yet held in this country.  
 https://www.skeptics.com.au
    Also  Skepticon 2019  https://skepticon.org.au  https://www.meetup.com/SocialSkepticsCanberra/</t>
  </si>
  <si>
    <t>MDZ6vd2RAsc</t>
  </si>
  <si>
    <t>2019 03 30</t>
  </si>
  <si>
    <t>https://youtu.be/AsGxi4UdFMk</t>
  </si>
  <si>
    <t>The Skeptic Zone %23545 - 31.March.2019</t>
  </si>
  <si>
    <t>Show Notes   0:00:00 Introduction  Richard Saunders   0:03:10 What would Darwin say...  A interview with Dr Eugenie Scott about what she thinks Charles Darwin would have to say to today's 'Young Earth Creationists'.   0:14:55 Measles Outbreak Emergency  New York county declares Measles outbreak emergency. Rockland County, north of New York City, has barred unvaccinated children from public spaces after 153 cases were confirmed. Also Measles fear in the Bay Area.  
  https://sanfrancisco.cbslocal.com/2019/03/26/measles-santa-clara-county-apple-stanford-macys-exposure/
    0:25:15 Millbrae Skeptics in the Pub  We head to Millbrae Skeptics in the Pub, near SFO Airport, to enjoy a Guinness, a meal and good company. We ask the big question, 'should you argue with somebody who is wrong on the Internet?' With Greg Dorais, Leonard Tramiel and more.  https://www.meetup.com/Bay-Area-Skeptics/
  http://bayareascience.org/calendar/
    0:41:20 Australian Skeptics looking for 'psychic detectives'  Many self-professed psychics claim to have assisted police by providing "insights" into the whereabouts of missing persons, finding evidence, etc. The newspaper headline "Psychic helps in huntforwoman" is commonplace, but rarely do we hear of any follow-up on how useful the psychic's advice (or the newspapers) would lead one to believe.  
 https://www.skeptics.com.au/the-magazine
    Also  Skepticon 2019  https://skepticon.org.au https://www.meetup.com/AustSkeptics
 https://www.meetup.com/Mordi-Skeptics-in-the-Pub/</t>
  </si>
  <si>
    <t>AsGxi4UdFMk</t>
  </si>
  <si>
    <t>2019 03 23</t>
  </si>
  <si>
    <t>https://youtu.be/ZYHgWUijQMc</t>
  </si>
  <si>
    <t>The Skeptic Zone %23544 - 24.March.2019</t>
  </si>
  <si>
    <t>0:00:00  Australian Skeptics Inc on Christchurch Tragedy  Australian Skeptics Inc (and this podcast) is deeply saddened by the horrific terrorist attack in Christchurch on Friday which targeted the Muslim community.
  https://www.skeptics.com.au/2019/03/19/aust-skeptics-inc-on-christchurch-tragedy/
    0:03:15 Introduction  Richard Saunders   0:06:13  Social Media Crackdown on Anti-Vax  More and more social media outlets are cracking down on the misinformation of the anti-VAX crowd.
  https://thehill.com/policy/technology/435207-instagram-to-block-anti-vaccine-hashtags-amid-misinformation-crackdown
 https://www.wired.com/story/facebook-anti-vaccine-crack-down/
  https://www.usatoday.com/story/money/2019/03/22/gofundme-joins-facebook-instagram-and-pinterest-anti-vax-crackdown/3249907002/
  https://www.cnn.com/2019/03/20/health/kentucky-governor-children-chickenpox/index.html
    0:20:50  The Raw Skeptic Report... With Heidi Robertson  Past winner of the Australian Skeptics bent spoon award Pete Evans, now seems to be jumping into the murky waters of Anti-VAX rhetoric and 5G fears.
    0:36:50  Readers' Indigestible  From the pages of "The Skeptic" magazine, the Journal from Australian Skeptics.  Tim Mendham looks at those 'other' publications, where skepticism is a dirty word ... sometimes. One is an extreme example of niceness, with lashings of all things New Age that will give you a sugar rush of epic proportions. The other is more down to earth ... literally.
  https://www.skeptics.com.au/the-magazine/
    Also  Skepticon 2019  https://skepticon.org.au</t>
  </si>
  <si>
    <t>ZYHgWUijQMc</t>
  </si>
  <si>
    <t>2019 03 16</t>
  </si>
  <si>
    <t>https://youtu.be/uXL1DRfeOKI</t>
  </si>
  <si>
    <t>The Skeptic Zone %23543 - 17.March.2019</t>
  </si>
  <si>
    <t>0:00:00 Introduction  Richard Saunders   0:10:20  Pete Evans, anti-vaxxer?  Celebrity chef Pete Evans supports anti-vaxxer Paul Chek on social media. Jane Hansen, The Daily Telegraph
  https://www.dailytelegraph.com.au/news/nsw/celebrity-chef-pete-evans-supports-antivaxxer-paul-chek-on-social-media/news-story/219eacad3c620dbe2c01df9541109478
    0:13:00  Life is Wild... With Michelle Franklin  Only in.... Darwin? Michelle takes a look at the "only in..." meme.
    0:20:45  PhD Called into Question  Review finds Wilyman anti-vax PhD "incomplete", "biased" and "flawed"  A recent study by four researchers has raised serious concerns over the notorious PhD thesis by leading anti-vaxxer Judy Wilyman, which earned her a PhD from the University of Wollongong in 2015.
  https://www.skeptics.com.au/2019/03/05/review-finds-wilyman-anti-vax-phd-incomplete-biased-and-flawed/
    0:28:30  GMO Only  Kevin Davies interviews Jose Barrero and Marina Trigueros.  GMOonly is an initiative dedicated to the promotion of Genetically Modified Organisms (GMOs) and the sale of products made with GMOs. They are the first brand proud to show upfront the benefits of using GMOs.
 https://www.gmoonly.com/about
    0:35:05  Aust Skeptics Inc statement on climate change  After more than 60 years of research, the agreement among scientists is that the climate is changing and that this change is mostly human-induced. The agreement is as strong as that concerning evolution and the safety and efficacy of vaccines. Among experts, disagreement about the core elements is almost non-existent.
  https://www.skeptics.com.au/2019/03/15/aust-skeptics-inc-statement-on-climate-change/
    Also  Canberra Skeptics  https://www.meetup.com/SocialSkepticsCanberra/</t>
  </si>
  <si>
    <t>uXL1DRfeOKI</t>
  </si>
  <si>
    <t>2019 03 09</t>
  </si>
  <si>
    <t>https://youtu.be/DxkIBnIc9hk</t>
  </si>
  <si>
    <t>The Skeptic Zone %23542 - 10.March.2019</t>
  </si>
  <si>
    <t>0:00:00 Introduction  Richard Saunders   0:04:15  New Zealand Dowser Dollors Down Drain  We interview the Chair of New Zealand Skeptics, Craig Shearer about how Wellington ratepayers are funding a pseudo-scientific method to find buried water pipes. The contractor, Downer and the Wellington City Council are not concerned at the public's perception their money has been spent on disproved science. Rather than use electronic equipment, a Downer contractor working on a Wellington City Council project used two copper rods to tell him where pipes lay.
  https://www.newsroom.co.nz/2019/03/06/471504/wellington-ratepayers-foot-bill-for-pseudo-science   https://skeptics.nz
    0:23:33  Mike Willesee, Skeptics Winner and Loser  Australian journalist Mike Willesee has died at the age of 76 after a long battle with throat cancer. He is noted as the only person to win both positive and negative awards from Australian Skeptics. He had a long, largely positive, relationship with the Skeptics during the 1980s, but less positive during the 1990s.
  https://www.skeptics.com.au/2019/03/01/mike-willesee-trailblazing-journalist-skeptics-winner-and-loser/   Signs from God video https://youtu.be/GYhdKpGwqXI
    0:37:08  Old Folk Remedies  We head for Sydney Skeptics in the Pub to find out if pubbers remember some old folk remedies from years ago.
    Also  Maynard's DJ Gig in Sydney  https://www.trybooking.com/book/event?eid=468290   Richard Saunders' Bay Area Skeptics talk, 14th March  http://baskeptics.org</t>
  </si>
  <si>
    <t>DxkIBnIc9hk</t>
  </si>
  <si>
    <t>2019 03 03</t>
  </si>
  <si>
    <t>https://youtu.be/80pYPJpGCBQ</t>
  </si>
  <si>
    <t>The Skeptic Zone %23541 - 3.March.2019</t>
  </si>
  <si>
    <t>0:00:00 Introduction  Maynard   0:03:22  How to catch a "Psychic"  We talk to Susan Gerbic about her Sting Operation to catch out an alleged psychic. Does he get his information from the heavens? Seems more likely from 'The Cloud'!
 Inside the Secret Sting Operations to Expose Celebrity Psychics - New York Times https://www.nytimes.com/2019/02/26/magazine/psychics-skeptics-facebook.html   Buckle Up - Seatbelt Psychic   https://www.csicop.org/specialarticles/show/buckle_up_-_seatbelt_psychic   Thomas John (The Seatbelt Psychic) - Busted for Cheating! - Video https://www.youtube.com/watch?v=faBIIFA5wng
    0:24:08  Homeopathetic
 From the pages of 'The Skeptic Magazine', a report by Jim Goulter.  "I was disturbed to find a pamphlet entitled Homoeopathy, The quiet achiever of HIV/AIDS treatment. The extravagant claims of the feature article so confidently elucidated, set me wondering as to the value of my impending immunisation."  https://www.skeptics.com.au/the-magazine/
     Also  Maynard's DJ Gig in Sydney  https://www.trybooking.com/book/event?eid=468290   Richard Saunders' Bay Area Skeptics talk, 14th March  http://baskeptics.org
 Canberra Skeptics Talks https://www.meetup.com/en-AU/SocialSkepticsCanberra/
 Richard Saunders' talk at Sydney Skeptics in the Pub
 https://www.meetup.com/en-AU/AustSkeptics/</t>
  </si>
  <si>
    <t>80pYPJpGCBQ</t>
  </si>
  <si>
    <t>2019 02 23</t>
  </si>
  <si>
    <t>https://youtu.be/qB_DctvKDLo</t>
  </si>
  <si>
    <t>The Skeptic Zone %23540 - 24.February.2019</t>
  </si>
  <si>
    <t>0:00:00 Introduction  Richard Saunders   0:05:45  Melbourne chiropractor 'treats' baby on video  A Melbourne chiropractor filmed manipulating a two-week-old boy has been banned from treating children aged under 12 while he is investigated by authorities.
  https://www.news.com.au/national/breaking-news/chiro-faces-investigation-after-baby-video/news-story/27b05e049f94504453a63cc22834a1fa
    0:14:30  Interview with Dr John Cunningham - Views on Chiropractic treatments
 John Cunningham is an Australian-trained orthopaedic surgeon who has committed his professional life to the treatment of patients with spinal disorders. His opinion and knowledge of spinal disorders, especially those of the ageing spine, spinal trauma and spinal imbalance, are respected world wide, and he has an active clinical research programme. He is fully abreast of all current techniques and science relating to the treatment of spinal conditions and has a special interest in spondylolisthesis.
 https://cunningham.com.au/
    0:28:35 CHIRO V GP – WHO’S MORE QUALIFIED?  Is it true that GPs and chiropractors do much the same level of training and are thus equally qualified to practice primary healthcare? Should chiropractors play the role that GPs currently do as the first stop for medical consultation? The argument used by chiropractors to practice as primary healthcare is that they must go through the same level of medical training as GPs, including the same courses, and are thus as qualified to offer primary healthcare as GPs. The question is whether this is true.   https://www.skeptics.com.au/2016/02/22/chiro-and-gp-whos-more-qualified/   0:39:10 Maynard's Spooky Action!  Maynard does a follow-up report on the pill testing at music events issue. Interviews with Shane Greenup, Sophie and Dr Alex Wodak.   0:47:43 ASI position statement on “gay conversion therapy”  Australian Skeptics Inc. (ASI) commends Daniel Andrews and the Victorian government for the recently announced plan to ban “gay conversion therapy” across the state. These church-based therapies are not based on scientific evidence, have been proven not to work, and are well known to cause physical and psychological harm.   https://www.skeptics.com.au/2019/02/20/asi-position-statement-on-gay-conversion-therapy/   Also  Maynard 's DJ Gig in Sydney  https://www.trybooking.com/book/event?eid=468290</t>
  </si>
  <si>
    <t>qB_DctvKDLo</t>
  </si>
  <si>
    <t>2019 02 17</t>
  </si>
  <si>
    <t>https://youtu.be/TCDVz7PehC4</t>
  </si>
  <si>
    <t>The Skeptic Zone %23539 - 17.February.2019</t>
  </si>
  <si>
    <t>0:00:00 Introduction  Richard Saunders   0:03:35  Interview with Mark Edward  Mark Edward is a professional mentalist who specializes in magic of the mind. He has spent more than 25 years in world-class venues from high-end night clubs and theaters to hundreds of private party and corporate events. As one of only five specially chosen and trained mediums in the history of Hollywood's famed Magic Castle, he has performed 15 years of seances that helped him perfect the role of spirit medium and psychic entertainer.
 https://www.audible.com.au/pd/Psychic-Blues-Audiobook/B07ND6HDWH
    0:19:40  Psychic or just Sick?
 From the pages of 'The Skeptic Magazine. Is there any harm in psychic acts?
 "It made my stomach turn to have to watch it. It was dreadful. The subject matter was just trivialised and thrown away. The real actual pain and grief of the people who were there to get some sought of connection, looking for hope and desperately trying to have closure on their pain, was just washed over in light entertainment." - By Peter Booth   https://www.skeptics.com.au/wp-content/uploads/magazine/The%20Skeptic%20Volume%2025%20(2005)%20No%202.pdf
    0:36:45 The Diet Skeptic... with Mandy-Lee Noble  This week Mandy-Lee gives us an overview of her training to become an editor for Guerrilla Skepticism on Wikipedia.  https://wikipedia.org/wiki/Jessica_Ainscough   0:46:53 Maynard's Spooky DJ Action!  Maynard the DJ behind the Madd Club and many other happenings over the decades, presents a night of shameless sounds that cerebrate the pop and pretentiousness of the late 20th century.  Saturday 16 March 2019 at 8:00pm LOCATION Red Bar 36 Glebe Point Rd (Upstairs), Glebe, NSW 2037  https://www.trybooking.com/book/event?eid=468290   Also   https://www.eventbrite.com.au/e/surf-coast-summer-skepticamp-vii-tickets-51130149654</t>
  </si>
  <si>
    <t>TCDVz7PehC4</t>
  </si>
  <si>
    <t>2019 02 09</t>
  </si>
  <si>
    <t>https://youtu.be/xadE0B21N38</t>
  </si>
  <si>
    <t>The Skeptic Zone %23538 - 10.February.2019</t>
  </si>
  <si>
    <t>0:00:00 Introduction  Richard Saunders   0:03:05 Shoot for the Moon  We chat to Prof. Richard Wiseman about his new book based on the Apollo Moon missions, 'Shoot for the Moon'.  Books on success usually focus on genetically gifted Olympians, hardheaded CEOs and risk taking entrepreneurs. This book presents a radically different perspective on how to achieve your aims and ambitions.   https://richardwiseman.wordpress.com/2019/01/28/shoot-for-the-moon/   https://www.youtube.com/user/Quirkology   0:15:50 FSM welcomes new President  Monash University Associate Professor Ken Harvey AM is the new President of Friends of Science in Medicine. He replaces Professor John Dwyer AO, the founding president. Friends of Science in Medicine, founded in 2011, has grown to become a major critic of unscientific health practices and fraudulent health claims. It has advised governments and media, made numerous submissions to enquiries and provided extensive public advice concerning dubious health claims and practices   https://www.scienceinmedicine.org.au/2019/02/06/fsm-welcomes-new-president/
    0:20:42  Citizen science
 Interviews with Paul Flemons from the Australian Museum and Patrick Tegart from the Office of Environment and Heritage.  Citizen Science programs provide a very important source of data about biodiversity. Data and insights gained through the efforts of citizen scientists enable us to learn more about our environments by creating additional data sources.
 https://australianmuseum.net.au/get-involved/citizen-science/
  https://www.environment.nsw.gov.au/research-and-publications/your-research/citizen-science 
    0:27:40 Testing a 'Psychic' claim  From the pages of 'The Skeptic Magazine', we re-visit the time Australian Skeptics attempted to test a man who claimed to have something like psychic powers. Report by Ian Bryce.  https://www.skeptics.com.au/the-magazine/   0:41:35 Trish &amp;amp; Chips! With Trish Hann  Our reporter Trish Hann heads for Sydney Skeptics in the Pub to ask, "Who should be the Patron Saint of Skepticism?"  With Tim Mendham, Jessica Singer, Ian Bryce, Richard Saunders and Jessica Hazzard-White   Also  https://canberraskeptics.org</t>
  </si>
  <si>
    <t>xadE0B21N38</t>
  </si>
  <si>
    <t>2019 02 03</t>
  </si>
  <si>
    <t>https://youtu.be/ygmZW11Rbbs</t>
  </si>
  <si>
    <t>The Skeptic Zone %23537 - 3.February.2019</t>
  </si>
  <si>
    <t>0:00:00 Introduction  Richard Saunders   0:03:50 Who is 'The Well-Known Skeptic'? We chat to Rob Palmer, a listener to the Skeptic Zone who has gone on to be involved with investigations and reports.   https://www.csicop.org/specialarticles/archive/category/the_well-known_skeptic   0:15:40 Homeopathy Exposed - Again!  Australian Skeptics has long regarded homeopathy as little more than outdated quackery. In 2002 Richard Saunders and Peter Bowditch busted homeopaths giving some awful advice at a Babies Expo.   https://www.skeptics.com.au/wp-content/uploads/magazine/The%20Skeptic%20Volume%2025%20(2005)%20No%202.pdf   0:26:00 Remembering Barry Williams  A year after his death, we remember famed Australian Skeptic Barry Williams. From 2002 a radio interview with science braodcaster Stuart Gary.</t>
  </si>
  <si>
    <t>ygmZW11Rbbs</t>
  </si>
  <si>
    <t>2019 01 26</t>
  </si>
  <si>
    <t>https://youtu.be/NMcZCNhcxRs</t>
  </si>
  <si>
    <t>The Skeptic Zone %23536 - 27.January.2019</t>
  </si>
  <si>
    <t>0:00:00 Introduction  Richard Saunders   0:03:20 Oh Yow! Oh Yowie! Reports are coming in of a large, unearthly creature attacking a delivery truck in Australia. We talk to famed investigator Ben Radford from the Squaring the Strange podcast to hear his thoughts on this strange and frightening event.   https://www.thecourier.com.au/story/5868252/qld-truckie-claims-yowie-bashed-his-bonnet/?cs=7   https://squaringthestrange.libsyn.com   0:15:45 Trish &amp;amp; Chips! With Trish Hann  This week Trish interviews Dr Bard McKay to learn his opinion on pill testing at music events. With a number of deaths reported, is it time to try a different, more science-based approach?  https://www.drbradmckay.com.au   0:36:48 A trip to the California Academy of Sciences  The California Academy of Sciences is a research institute and natural history museum in San Francisco, California, that is among the largest museums of natural history in the world, housing over 26 million specimens.  https://www.calacademy.org</t>
  </si>
  <si>
    <t>NMcZCNhcxRs</t>
  </si>
  <si>
    <t>2019 01 19</t>
  </si>
  <si>
    <t>https://youtu.be/WfVTcY2TO6Y</t>
  </si>
  <si>
    <t>The Skeptic Zone %23535 - 20.January.2019</t>
  </si>
  <si>
    <t>0:00:00 Introduction  Richard Saunders   0:04:24 Oh No! It's Ross Blocher!  We travel to the city of Portland, Oregon to see the live show of 'Oh No Ross and Carrie!'  http://www.maximumfun.org/shows/oh-no-ross-and-carrie   0:10:40 Climate Science and Educational Outreach  In Oakland, California we visit the National Science for Science Education to interview Brad Hoge, Director of teacher support.  Brad joined NCSE in 2017 to help steward NCSEteach into its next phase. He has been a classroom teacher, a children's museum curator, a research scientist, and a science educator, including working as an associate professor at the University of Houston - Downtown. He holds a Ph.D. in Ecology and Evolutionary Biology from Rice University, and an M.Ed. in Curriculum and Instruction from Texas A&amp;amp;M.  http://www.ncse.com   0:36:16 Science Friction and Bigfoot  As the snow falls, we chat to Brian Dunning from the Skeptoid podcast about the latest updates with his movie project. Then it's onto our favourite topic Bigfoot!  https://sciencefriction.tv</t>
  </si>
  <si>
    <t>WfVTcY2TO6Y</t>
  </si>
  <si>
    <t>2019 01 13</t>
  </si>
  <si>
    <t>https://youtu.be/-uK0jSWX9f0</t>
  </si>
  <si>
    <t>The Skeptic Zone %23534 - 13.January.2019</t>
  </si>
  <si>
    <t>0:00:00 Introduction  Richard Saunders   0:04:15 Ear Candles: the outcome of TGA complaint  Ear candling is a widely promoted alternative medical practice that involves inserting and lighting a hollow candle in the ear canal. It is claimed that candling creates a vacuum that removes wax and that it can also relieve ear ache, glue ear, tinnitus, sinus problems, chronic headache, migraine, sore throat, allergies and many more conditions.  In fact, ear candles and candling are ineffective and dangerous.  http://www.medreach.com.au/?p=3202   0:14:22 Life is Wild... With Michelle Franklin  Cane Toads are a huge problem in the north of Australia. Michelle casts a skeptical eye over a plan to control their numbers.   0:23:00 Trish &amp;amp; Chips!  Our new reporter Trish Hann heads for Sydney Skeptics in the Pub to ask, "Why are the public cynical of Climate Change?"  With Tim Mendham, Jessica Singer, Lynden Shields, Gideon Meyerowitz-Katz and Ben Mcavoy.   0:32:12 What is Quackery?  From the pages of `The Skeptic` magazine, Dr Richard Gordon GP gives us his overview on quackery.</t>
  </si>
  <si>
    <t>-uK0jSWX9f0</t>
  </si>
  <si>
    <t>2019 01 05</t>
  </si>
  <si>
    <t>https://youtu.be/xMStJBFPF5E</t>
  </si>
  <si>
    <t>The Skeptic Zone %23533 - 6.January.2019</t>
  </si>
  <si>
    <t>0:00:00 Introduction  Richard Saunders  
    0:03:00 GSoW at the Exploratorium  We join Susan Gerbic, Mark Edward and Jay Diamond for a day at the Exploratorium in San Francisco.   https://www.exploratorium.edu   0:21:30 Life is Wild... With Michelle Franklin  The Great Emu Invasion.  A cautionary tale of what happens when people try to control nature.   0:31:45 Wikimedia from the inside  We catch up with Moriel Schottlender, champion of the round earth, who gives us a tour of the Wikimedia headquarters in San Francisco.  Skeptic Zone interview with Moriel about the Flat Earthers  http://skepticzone.libsyn.com/the-skeptic-zone-480-31dec2017   0:45:42 The Diet Skeptic... with Mandy-Lee Noble  Naturopath under investigation for aledged claims of cancer treatment and bad breast-feeding advice. Story by Jane Hansen.  Naturopathy or naturopathic medicine is a form of alternative medicine that employs an array of pseudoscientific practices branded as "natural", "non-invasive", and as promoting "self-healing".   Also Surf Coast Skepticamp  https://www.eventbrite.com.au/e/surf-coast-summer-skepticamp-vii-tickets-51130149654</t>
  </si>
  <si>
    <t>xMStJBFPF5E</t>
  </si>
  <si>
    <t>2018 12 30</t>
  </si>
  <si>
    <t>https://youtu.be/0utPLCAXRmg</t>
  </si>
  <si>
    <t>The Skeptic Zone %23532 - 30.December.2018</t>
  </si>
  <si>
    <t>0:00:00  Introduction  Richard Saunders
    0:03:40  The Raw Skeptic Report... With Heidi Robertson  This week Heidi has a follow up by Jane Hansen to last week's story from the recent ABC TV 7:30 Report on "No Jab - No Play".  This is followed by another report by Jane Hansen on the improvment to vaccination rates in Australia, despite the efforts of the Anti-Vax crowd.   https://www.dailytelegraph.com.au/news/nsw/vaccines-are-safe-and-antivax-parents-are-punishing-their-own-kids-say-doctors-and-grieving-parents/news-story/f6dfd32857611bf6d52d8f4a6c46e9e9
    0:15:53  Astrology... Still Bunk  From the pages of 'The Skeptic' magazine from Australia, Vol. 4 No. 3 - An astronomer's view of astrology. By Philip A. Ianna.  One of the impressive things about astrology today is the extent to which it pervades our culture. More people know their sun sign than know their own blood type, and after hundreds of years of very astrology beginning 5000 years you can find zodiac motifs on almost anything.   https://www.skeptics.com.au/wp-content/uploads/magazine/The%20Skeptic%20Volume%204%20(1984)%20No%203.pdf
    0:32:20 The Diet Skeptic... with Mandy-Lee Noble  For this week's (almost) New Year's Eve Diet Skeptic Report dietitian Mandy-Lee Noble has been inspired by social media encouraging us to kick off 2019 with a diet! And the one diet that seems to be the most popular this year is the keto or ketogenic diet.   0:43:42  Things Anti-Vaxxers Say  The internet is full of wisdom... it's just that it can get lost with all the stupidity. With Maynard as the voice of reason and Richard as the voice of.... crazy!  https://www.buzzfeed.com/daves4/please-get-the-vaccines
    Also SkeptiCamp Monterey 2019  https://www.eventbrite.com/e/skepticamp-monterey-2019-tickets-5379955692
 Surf Coast Skepticamp  https://www.eventbrite.com.au/e/surf-coast-summer-skepticamp-vii-tickets-51130149654</t>
  </si>
  <si>
    <t>0utPLCAXRmg</t>
  </si>
  <si>
    <t>2018 12 22</t>
  </si>
  <si>
    <t>https://youtu.be/MkBFm3hV3Xo</t>
  </si>
  <si>
    <t>The Skeptic Zone %23531 - 23.December.2018</t>
  </si>
  <si>
    <t>0:00:00  Introduction  Richard Saunders
    0:03:322  The Raw Skeptic Report... With Heidi Robertson  This week Heidi gives some background to the recent ABC TV 7:30 Report story on "No Jab - No Play".  7:30 Report  https://m.youtube.com/watch?v=V1ySAvY8Ao0    https://thenewdaily.com.au/life/wellbeing/2018/12/19/critics-no-jab-no-play-anti-vaxxers/    https://www.patheos.com/blogs/withoutacrystalball/2018/12/no-jab-no-play-anti-vax
    0:24:22  Message from Britt Hermes  Britt Hermes is an American former naturopath and noted skeptical campaigner, who has spent much time and effort lately in campaigning against naturopathic practices. She is the author of the blog Naturopathic Diaries.   https://www.skeptics.com.au/2018/12/18/britt-hermes-campaign-an-update-on-the-defamation-case
    0:21:00  Maynard’s Spooky Action  This week Maynard chats to Science Communicator Officer at Sydney Uni., Tom Gordon.   https://physics-people.sydney.edu.au/physics/staff_details.jsp?ID=1145
    0:35:10 Australian Medical Position Statement on Complementary Medicine  Complementary medicine includes a wide range of products and treatments with therapeutic claims that are not presently considered to be part of conventional medicine.   https://ama.com.au/position-statement/ama-position-statement-complementary-medicine-2018   Also  https://www.eventbrite.com.au/e/surf-coast-summer-skepticamp-vii-tickets-51130149654</t>
  </si>
  <si>
    <t>MkBFm3hV3Xo</t>
  </si>
  <si>
    <t>2018 12 15</t>
  </si>
  <si>
    <t>https://youtu.be/vQrU9lIDLpk</t>
  </si>
  <si>
    <t>The Skeptic Zone %23530 - 16.December.2018</t>
  </si>
  <si>
    <t>0:00:00
 Introduction
 Richard Saunders
 0:03:35
 Grain of Salt... With Eran Segev
 Interview with Edva Lotan from Midaat
 Fighting Anti-Vax nonsense and promoting good health. Midaat was established with the goal of aiding the public in Israel to gain necessary information, identify health risks, and protect itself from those risks. 
 http://midaat.org.il/midaat/midaat_english/
 0:03:35
 Maynard’s Spooky Action
 The last of the Skepticon interviews with Dr Ian Musgrave, Dr Brad McKay and Kate Browne
 0:26:00
 Misleading and Unsafe Practices by Anti-Vaccination Campaigners
 The NSW Health Care Complaints Commission has received multiple complaints regarding misleading and unsafe practices by anti-vaccination (anti-vax) campaigners and the potential risks that such persons and associations pose to the public health and safety. 
 http://www.hccc.nsw.gov.au
 0:42:00 Silly Season with Maynard and Richard at the Skeptic Zone Christmas Party
 Local news photographers are hugely skilled and poorly paid, and get sent to photograph miserable people gurning at uncooked meat products. Maynard and Richard take look at this silly but fun site. 
 http://apiln.blogspot.com 
 New Year’s Eve with Maynard LIVE 
 https://www.thejuniors.com.au/shop/item/new-years-eve-2018
 Also
  https://www.eventbrite.com.au/e/surf-coast-summer-skepticamp-vii-tickets-51130149654</t>
  </si>
  <si>
    <t>vQrU9lIDLpk</t>
  </si>
  <si>
    <t>2018 12 08</t>
  </si>
  <si>
    <t>https://youtu.be/mnnicqn8JAc</t>
  </si>
  <si>
    <t>The Skeptic Zone %23529 - 9.December.2018</t>
  </si>
  <si>
    <t>0:00:00
 Introduction
 Richard Saunders
 0:03:35
 Maynard’s Spooky Action
 Skepticon interview with Carrie Poppy
 http://www.facebook.com/onrac
 0:26:00
 Sydney Skeptics in the Pub for December
 We ask pubbers what podcasts they would like to hear. With Trish, Jessica, Rowland, Gavin and Jessica Singer.
 0:42:00
 The Raw Skeptic Report... with Heidi Robertson
 Release of NCIRS 2017 Immunisation Coverage Report and Australian Immunisation Register Data Transfer Study Report. Two new reports released by the National Centre for Immunisation Research and Surveillance (NCIRS) shine a bright new light on immunisation coverage in Australia.
 http://www.ncirs.org.au
 0:49:37
 Megaquake for Christmas?
 ‘Quake mystic’ Frank Hoogerbeets warns cosmic event could ‘trigger megaquake’ over Christmas
  https://www.news.com.au/technology/environment/quake-mystic-frank-hoogerbeets-warns-cosmic-event-could-trigger-megaquake-over-christmas/news-story/8d302c7dc630923b524c11585449ee7e
 https://www.ditrianum.org
 Also
 Canberra Skeptics
 https://www.meetup.com/en-AU/SocialSkepticsCanberra/
 Mordi Skeptics
 https://www.meetup.com/en-AU/Mordi-Skeptics-in-the-Pub/</t>
  </si>
  <si>
    <t>mnnicqn8JAc</t>
  </si>
  <si>
    <t>2018 12 02</t>
  </si>
  <si>
    <t>https://youtu.be/O7mQqjX6e5o</t>
  </si>
  <si>
    <t>The Skeptic Zone %23528 - 2.December.2018</t>
  </si>
  <si>
    <t>0:00:00
 Introduction
 Richard Saunders
 0:03:20
 Maynard’s Spooky Action... 
 Interviews from Skepticon 2018 Part #6
 Lee Murray
 Dr Pamela Gay
 Luke Freeman
 Dr Vyom Sharmer
 0:33:35
 Anti-vax activist charges parents $4000 for ‘expert report’
 An anti-vaccination activist with no medical training is charging $4000 for an “expert report” to present in court cases to help parents who do not want to have their children vaccinated. - By Jane Hansen
 https://www.dailytelegraph.com.au
 0:38:00
 Radio Skeptics
 Sydney radio from a few years back with Richard Saunders talking about Chemtrails and Yowies.</t>
  </si>
  <si>
    <t>O7mQqjX6e5o</t>
  </si>
  <si>
    <t>2018 11 24</t>
  </si>
  <si>
    <t>https://youtu.be/mVF8kUSsLt0</t>
  </si>
  <si>
    <t>The Skeptic Zone %23527 - 25.November.2018</t>
  </si>
  <si>
    <t>0:00:00
 Introduction
 Richard Saunders
 &amp;nbsp;
 0:03:40
 Maynard’s Spooky Action...&amp;nbsp;
 Interviews from Skepticon 2018 Part #5
 Kate Browne
 Dr Vyom Sharmer
 Eran Segev
 and more
 &amp;nbsp;
 https://www.finder.com.au/
 &amp;nbsp;
 0:25:00
 Science Friction with Brian Dunning
 Finally, a documentary about scientists who get misrepresented by the media. Those TV documentaries you see, and the science experts they feature? Did you know that producers often edit them out of context, and twist their words, to make it seem like they promoted some pop sensationalism instead of the real facts? Science Friction is going to expose these faux documentaries by name, and will give the scientists a chance to clear the record.&amp;nbsp;
 &amp;nbsp;
 https://sciencefriction.tv/
 &amp;nbsp;
 0:40:00
 Maynard with Fiona Patten
 The Reason Party stands for forward-thinking, evidence-based and inclusive change for Victoria. We represent reasonable people who want real change for the better.&amp;nbsp;
 &amp;nbsp;
 https://reasonvic.org.au/</t>
  </si>
  <si>
    <t>mVF8kUSsLt0</t>
  </si>
  <si>
    <t>2018 11 17</t>
  </si>
  <si>
    <t>https://youtu.be/G7Sulbut7W4</t>
  </si>
  <si>
    <t>The Skeptic Zone %23526 -18.November.2018</t>
  </si>
  <si>
    <t>0:00:00
 Introduction
 Richard Saunders
 &amp;nbsp;
 0:05:00
 Susan Gerbic from GSoW
 Update on Facilitated Communication
 https://www.facebook.com/GSoWproject
 &amp;nbsp;
 0:16:04
 Maynard’s Spooky Action...
 Interviews from Skepticon 2018 Part #4
 Magicians Nick Kay and Peter Rodgers
 https://nickkaymagic.com
 &amp;nbsp;
 0:37:27
 Life is Wild! With Michelle Franklin
 Bio Control
 https://en.wikipedia.org/wiki/SkeptiCamp</t>
  </si>
  <si>
    <t>G7Sulbut7W4</t>
  </si>
  <si>
    <t>2018 11 10</t>
  </si>
  <si>
    <t>https://youtu.be/pFSqcLrQ02Q</t>
  </si>
  <si>
    <t>The Skeptic Zone %23525 -11.November.2018</t>
  </si>
  <si>
    <t>0:00:00 Introduction Richard Saunders
 0:04:25 Maynard and Richard's Spooky Action... Interviews from the Oz Paranormal &amp;amp; Spiritual Expo 2018
 Good Games Miranda https://www.goodgames.com.au/au/stores/nsw/miranda.html
 Cast from Dungeon fx https://castfromdungeonfx.com
 UFO PRSA http://www.ufosociety.net.au
 Secret Witch Business https://www.facebook.com/secretwitchbiz/
 Oz Paratech https://ozparatech.com/
 APPI Ghost Hunts &amp;amp; Tours https://www.appighosthunts.com/
 Beth Darlington https://www.accessparanormal.com/
 Peet Banks https://www.ozparaexpo.com.au/
 0:32:25 Massimo Polidoro and Stranger Stories Randi Tricks the Trickster. How was the Amazing Randi able to break a spoon and read inside a sealed envelope during an unexpected challenge on a TV show in Canada? Here Randi reveals his secret...
 https://www.youtube.com/watch?v=hHiMHkvIz0M
 0:44:14 Maynard’s Spooky Action... Interviews from Skepticon 2018 Part #3 Mal Vickers Yvette d'Entremont, also known as The SciBabe Part #3 Kirsten Banks Dr Pamela Gay</t>
  </si>
  <si>
    <t>pFSqcLrQ02Q</t>
  </si>
  <si>
    <t>2018 11 03</t>
  </si>
  <si>
    <t>https://youtu.be/r-Ofe6MRunU</t>
  </si>
  <si>
    <t>The Skeptic Zone %23524 - 4.November.2018</t>
  </si>
  <si>
    <t>0:00:00 Introduction Richard Saunders 0:04:20 Maynard’s Spooky Action... Interviews from Skepticon 2018 Yvette d'Entremont, also known as The SciBabe Part #2 Adam Reakes Ruth Ellison Tim Mendham Jessica Singer http://www.herdmentalitypodcast.com/ https://crankybot.com/ 0:27:15 Trish Hann and the risks of avoiding Ante Natal Care This week Trish talks about the red flags and dangers of home birthing and the reluctance of some to take advantage of basic medical procedures. 0:35:15 Skeptics in the Pub Pine Gap talk with David Rosenberg Interviews from the bar stools. https://www.amazon.com/Pine-Gap-David-Rosenberg-ebook/dp/B07H3488C7</t>
  </si>
  <si>
    <t>r-Ofe6MRunU</t>
  </si>
  <si>
    <t>2018 10 27</t>
  </si>
  <si>
    <t>https://youtu.be/Vf4flIpWV2g</t>
  </si>
  <si>
    <t>The Skeptic Zone %23523 - 28.October.2018</t>
  </si>
  <si>
    <t>0:00:00
 Introduction Richard Saunders
 0:04:20 Crowd Interviews from Skepticon 2018 We chat to Mandy-Lee Noble Heidi Robertson The GSoW Team Dr Sue Blackmore
 0:13:33 Aust Skeptics Campaigns and Investigations – have your say Australian Skeptics Inc is regularly involved in a range of campaigns and investigations, some of which have been well-publicised (like the investigation of the PowerBalance wrist band), and others that are on-going and still under wraps. This is your chance to get involved. Feel free to contact us with tips and suggestions. You might also like to add your own active contribution and play a part in the campaign and/or investigation itself.
  https://www.skeptics.com.au/2018/10/01/aust-skeptics-campaigns-and-investigations-have-your-say/
 0:17:42 Maynard’s Spooky Action... Interviews from Skepticon 2018 Yvette d'Entremont, also known as The SciBabe Part #1 Dr Vyom Sharma Trish Hann
 Also... RSVP for Sydney Skeptics in the Pub with David Rosenberg
 https://www.meetup.com/en-AU/AustSkeptics/</t>
  </si>
  <si>
    <t>Vf4flIpWV2g</t>
  </si>
  <si>
    <t>2018 10 20</t>
  </si>
  <si>
    <t>https://youtu.be/_LbrstqaIpc</t>
  </si>
  <si>
    <t>The Skeptic Zone %23522 - 21.October.2018</t>
  </si>
  <si>
    <t>0:00:00 Introduction Richard Saunders  0:05:15 Maynard’s Spooky Action...  Interviews from Skepticon Trivia Night Maynard chats to Mandy-Lee Noble Jo Benhamu Beth Darlington Dr Sue Blackmore Kirsten Banks Dr Pamela Gay  0:21:25 Australian Skeptics Awards for 2018 The Bent Spoon - The Fred - The Wallaby - Life Memberships  https://www.skeptics.com.au/2018/10/13/a-bad-day-for-sarah/     0:26:50 Jane Hansen A chat with the winner of the inaugural Barry Williams Award for Skeptical Journalism. Jane Hansen, reporter for News Corp, has written extensively on the anti-vaccination and anti-fluoride movements, fad diets, and quack cures.  0:34:20 Maynard with Dr Karl What is Dr Karl's advice when confronted by tricky questions over dinner?  http://drkarl.com/  0:39:00 Pine Gap Book Launch We ask author David Rosenberg about Australia's "Area 51".  https://www.pinegapbook.com/</t>
  </si>
  <si>
    <t>_LbrstqaIpc</t>
  </si>
  <si>
    <t>2018 10 13</t>
  </si>
  <si>
    <t>https://youtu.be/eBaWURai4OM</t>
  </si>
  <si>
    <t>The Skeptic Zone %23521 - 14.October.2018</t>
  </si>
  <si>
    <t>0:00:00
 Introduction
 Richard Saunders
 &amp;nbsp;
 0:04:20
 Mark Mayer and so-called "Psychic Detectives"
 From 2005 an interview with the Melbourne magician about his investigations.
 &amp;nbsp;
  0:16:18
 Mind Body Wallet for October 2018
 Once again we head for the newage fair.
 &amp;nbsp;
 0:25:38
 Maynard’s Spooky Action...
 Sydney Skeptics in the Pub and some questions about the science of music. Can you produce a hit song if you know the formula?
 &amp;nbsp;
 &amp;nbsp;
 &amp;nbsp;</t>
  </si>
  <si>
    <t>eBaWURai4OM</t>
  </si>
  <si>
    <t>2018 10 06</t>
  </si>
  <si>
    <t>https://youtu.be/u71ROK6EECI</t>
  </si>
  <si>
    <t>The Skeptic Zone %23520 - 7.October.2018</t>
  </si>
  <si>
    <t>0:00:00 Introduction Richard Saunders  0:04:20 Carrie Poppy Direct from Hollywood, we chat to Carrie about her upcoming trip to Australia and about the Oh No Ross and Carrie Podcast.
 http://www.maximumfun.org/shows/oh-no-ross-and-carrie
  0:16:18 Maynard’s Spooky Cat ActionAn interview with cat expert Dr Dr Kersti Seksel from the Sydney Animal Behaviour Service
 http://sabs.com.au/staff_profiles.htm
  0:25:38 We announce the MC for the Skepticon Dinner  0:26:26 Shonky Awards 2018In the firing line are Bioglan homeopathic melatonin and Magnetic therapy devices from Dick Wicks and BioMagnetic Sport.
 https://www.choice.com.au/shonky-awards   0:36:45 David Rosenberg and Pine GapMaynard interview the technical adviser for the new ABC TV series.
 https://tv.press.abc.net.au/new-thriller-pine-gap-launches-in-october
 https://www.amazon.com/Inside-Pine-Gap-Came-Desert/dp/1742701736</t>
  </si>
  <si>
    <t>u71ROK6EECI</t>
  </si>
  <si>
    <t>2018 09 29</t>
  </si>
  <si>
    <t>https://youtu.be/u9wwPD6vXyQ</t>
  </si>
  <si>
    <t>The Skeptic Zone %23519 - 30.September.2018</t>
  </si>
  <si>
    <t>0:00:00IntroductionRichard Saunders
 0:04:28Life is Wild! With Michelle Franklin The problem of poachingEndangered species that are killed, so that their bones and eyes and various other equally useless body parts can fail to cure anything from malaria to broken arms.
 0:23:30Anti-vaccination activist turns expert witness in family court immunisation brawl The country's most prominent anti-vaccination activist is claiming to be an expert witness in a family legal brawl over whether their children should be immunised. - By Kylar Loussikianhttps://www.theage.com.au/national/anti-vaccination-activist-turns-expert-witness-in-family-court-immunisation-brawl-20180922-p505dk.html
 0:32:00Maynard's Spooky Action....Talk to the Animals - Part #1During science week, Maynard met up with no end of animal experts has he hosted a public talk in Parramatta. Deborah and Caroline from WIREShttps://www.wires.org.au/branch/sydneynorthwest  Dr Grace Thurtell from Sydney Animal Behaviour Servicehttp://www.sabs.com.auDr. Matthew Bulbert – Lab Leader Conflict Ecologyhttps://conflictecology.com/lab-members/
 0:43:40The Raw Skeptic Report... with Heidi Robertson Byron Bay has become the anti-vaxxer’s paradise - by Jane Hansen Two babies have died from whooping cough in the region as a result of the lack of herd immunity. Barely a week goes by without schools sending out the letter that yet another child has whooping cough.https://www.dailytelegraph.com.au/rendezview/byron-bay-has-become-the-antivaxxers-paradise/news-story/2828a5edfe78d3820b6c1f70dd55ec5dhttps://www.dailytelegraph.com.au/
 Also... RSVP for Australian Skeptics FREE Friday night trivia and meetup 12 Oct. Convention tickets for Skepticon 2018 https://www.skeptics.com.au/event/national-convention/</t>
  </si>
  <si>
    <t>u9wwPD6vXyQ</t>
  </si>
  <si>
    <t>2018 09 22</t>
  </si>
  <si>
    <t>https://youtu.be/flgus8AnpDM</t>
  </si>
  <si>
    <t>The Skeptic Zone %23518 - 23.September.2018</t>
  </si>
  <si>
    <t>0:00:00 Introduction Richard Saunders
 0:04:28 The Raw Skeptic Report... with Heidi Robertson Heidi tells us of her efforts, via her local council, to stop the Anti-Vax crowd from using council facilities in the Byron Shire of NSW.
 0:23:30 The end of the world put on hold..... again. DATELINE AUSTRALIA – FOR IMMEDIATE RELEASE – TSUNAMI HITS SYDNEY Yesterday, September 20th 2018 at 9pm, a tsunami wreaked havoc along the NSW coast from Newcastle in the north to Nowra in the south. Huge regions of Sydney where devastated including the seaside suburbs of Cronulla, Bondi and Manly. The Tsunami surge also wiped out inner harbour suburbs such as Balmain and Kirribilli, destroyed the Sydney Harbour Bridge as well as the airport and flooded the central business district. Waves reached as far inland as Parramatta.
 https://www.skeptics.com.au/2018/09/21/sad-day-for-doomsday/
 0:32:00 Maynard's Spooky Action.... Interview with Nathan "Mudyi" Sentence about promoting scepticism in museums, galleries, libraries and archives. Why does putting on a museum shirt make you an expert? Why does something written entering the archive make it history? Fake news is currently a much discussed topic, but for First Nations people fake news has been around for a long time - only it's called history.
 Nathan blogs at https://archivaldecolonist.com/ and tweets at @saywhatnathan
 0:43:40 In the Zone From the pages of "The Skeptic" the magazine of Australian Skeptics, Richard Saunders gives an overview of 10 years of the Skeptic Zone Podcast.
 Also...
 RSVP for Australian Skeptics FREE Friday night trivia and meetup 12 Oct.
 https://www.skeptics.com.au/event/national-convention/
 &amp;nbsp;</t>
  </si>
  <si>
    <t>flgus8AnpDM</t>
  </si>
  <si>
    <t>2018 09 15</t>
  </si>
  <si>
    <t>https://youtu.be/dCn475H767o</t>
  </si>
  <si>
    <t>The Skeptic Zone %23517 - 16.September.2018</t>
  </si>
  <si>
    <t>0:00:00
 Introduction Richard Saunders
 0:03:45 Interview with Dr Alice Howarth Dr Alice Howarth (PhD) is a cellular and molecular biologist with a specialism in cancer research who is currently researching nanomedicines at the University of Liverpool in the UK. Alice is a board director of the Merseyside Skeptics Society and co-host of the skeptical podcast Skeptics with a K.
  https://convention.skeptics.com.au/speakers/dr-alice-howarth/
 0:15:20 Dextox? My Foot! One way to scam people is to diagnose and correct a nonexistent problem. Aqua Detox practitioners do this by claiming to remove toxins and balance cellular energy. During treatment sessions, the customer's feet are bathed for 30 minutes in salt water that is subjected to a low-voltage current transmitted through an electrode assembly called an "array" (the dark cylindrical object to which the wire is attached).
 https://www.devicewatch.org/reports/aquadetox.shtml
 0:25:15 Maynard's Spooky Action.... Another fun night at Sydney Skeptics in the Pub. This week Maynard asks pubbers what they think of "Psychics" seeming to contact the dead at RSL Clubs.
 0:38:35 Claire Klingenberg testing claims the paranormal We chat to Claire about her visit to Scotland and Germany where she helped to test paranormal claims.
 https://cz.linkedin.com/in/claire-klingenberg-b3146293
 Tests (In English)
  https://www.dw.com/en/reporter-hocus-pocus-testing-miracles/av-45222413
 Tests (In German)
  https://www.dw.com/de/alles-hokuspokus-wunder-im-test/av-45222391
 0:47:00 Skeptics' Blood Drive Maynard and Richard Saunders report on the Australian Skeptics Blood Drive in Sydney.
 https://www.donateblood.com.au/
 Also...
 RSVP for Australian Skeptics FREE Friday night trivia and meetup 12 Oct.
 https://www.skeptics.com.au/event/national-convention/
 &amp;nbsp;
 &amp;nbsp;</t>
  </si>
  <si>
    <t>dCn475H767o</t>
  </si>
  <si>
    <t>2018 09 09</t>
  </si>
  <si>
    <t>https://youtu.be/ve_fSyM148M</t>
  </si>
  <si>
    <t>The Skeptic Zone %23516 - 9.September.2018</t>
  </si>
  <si>
    <t>0:00:00 Introduction Richard Saunders
 0:05:45 Interview with Celestia Ward Squaring the Strange brings evidence-based analysis and commentary to a wide variety of topics, ranging from the paranormal to the political. Investigating ghosts. Debunking conspiracies. Dodging chupacabras. If a claim seems strange, Ben and Pascual will try to square it with the facts.
 https://squaringthestrange.libsyn.com/
 0:15:00 A Random RANT! With Dr Paulie Interview with Hana Svobodová from Save Turtle. Save Turtle Organization is Czech NGO founded in 2017. It concentrates on the protection of sea turtles and their natural habitat. They wish for a world where people care for nature and take an interest in sea turtles.
 http://saveturtle.net/
 0:28:20 Open letter to the RSL : Let the Dead Rest in Peace Through its clubs, the Returned Services League commemorates our servicemen and women, including some who made the ultimate sacrifice. We are concerned that those clubs are occasionally used for a form of entertainment that is disrespectful to the departed, and to their relatives and friends.
  https://www.skeptics.com.au/2018/09/04/open-letter-to-the-rsl-let-the-dead-rest-in-peace/
 0:32:36 Kevin Davies and Star Wars Can the Star Wars movies be used as a real guide to help in military strategy? Kevin chats to Mick Cook and Major General Mick Ryan in Canberra. Strategy Strikes Back: How Star Wars Explains Modern Military Conflict
 The Dead Prussian Podcast http://www.thedeadprussian.com/
 Mick Cook https://twitter.com/mick_cook
 Mick Ryan https://twitter.com/warinthefuture
 0:39:10 Talk like an Australian! Skepticon Speaker Interview
 We chat to Lee Murray, a teaching associate and PhD candidate, Linguistics Program School of Languages, Literatures, Cultures &amp;amp; Linguistics at Monash University.
 http://artsonline.monash.edu.au/llcl/
 0:48:08 Ian Bryce and the Higgs Ian qualified at Monash University in science (BSc, physics) and engineering (BE Hons). His career has involved applying science to spaceflight for companies including Hawker de Havilland, Optus and Asia Pacific Space Centre. He created several space courses and lectured for eight years at four universities. Recently he has turned these skills toward communicating science and philosophy. He is also the challenge coordinator for Australian Skeptics Inc.
 https://www.youtube.com/watch?v=TPOc7TzXhvA
 Also...
 RSVP for Australian Skeptics FREE Friday night trivia and meetup 12 Oct.
 https://www.skeptics.com.au/event/national-convention/
 &amp;nbsp;</t>
  </si>
  <si>
    <t>ve_fSyM148M</t>
  </si>
  <si>
    <t>2018 09 01</t>
  </si>
  <si>
    <t>https://youtu.be/FEqzCeXWusk</t>
  </si>
  <si>
    <t>The Skeptic Zone %23515 - 2.September.2018</t>
  </si>
  <si>
    <t>0:00:00
 Introduction
 Richard Saunders
 &amp;nbsp;
 0:02:57
 Prof. Paul Willis
 Australian university students appear to give far more credit to the science of human evolution and far less to creationism or divine guidance than the previous generation.
  https://theconversation.com/fewer-australian-university-students-than-ever-before-believe-in-creationism-101674
 https://www.nationalsecularlobby.org/
 &amp;nbsp;
  0:21:32
 Life is Wild! With Michelle Franklin
 Maggie the Maine Coon moggie recently moved here from South Africa, and after clearing quarantine she moved into a suburban house in Brisbane. All seems to be going well thus far, except that one day recently Maggie got a new housemate (let’s call her Sally the snake), a very large and non-venomous coastal carpet python.
 &amp;nbsp;
  0:37:44
 Speed Meet the Scientists at the Powerhouse Museum #3
 This week, interviews with...
 Dr James Hunter - Maritime Archaeologist
 http://www.anmm.gov.au/
 Dr Ceridwen Boel - Archaeologist / Evolutionary Biologist
 https://epicaustralia.org.au/
 Dr Kelsey Zimmermann - Psychologist Dr Kathryn Baker - Behavioural Neuroscientist
 http://www.richardsonlab.com.au/
 Dr Titia Benders - Linguist – Children’s Llearning
 https://tinyurl.com/y7eu39hr
 Jason Drury - Astronomer
 https://maas.museum/sydney-observatory/
 &amp;nbsp;
 Also...
 RSVP for Australian Skeptics FREE Friday night trivia and meetup 12 Oct.
 https://www.skeptics.com.au/event/national-convention/
 &amp;nbsp;
 &amp;nbsp;</t>
  </si>
  <si>
    <t>FEqzCeXWusk</t>
  </si>
  <si>
    <t>2018 08 26</t>
  </si>
  <si>
    <t>https://youtu.be/ujWZSe6wz1g</t>
  </si>
  <si>
    <t>The Skeptic Zone %23514 - 26.August.2018</t>
  </si>
  <si>
    <t>0:00:00
 Introduction
 Richard Saunders
 &amp;nbsp;
 0:05:10
 Stephen Barrett, M.D from Quackwatch
 Stephen Barrett, M.D., a retired psychiatrist who lives near Chapel Hill, North Carolina, has achieved national renown as an author, editor, and consumer advocate. In addition to heading Quackwatch, he is a Fellow of the Committee for Skeptical Inquiry.
 http://www.quackwatch.org/
 &amp;nbsp;
  0:21:33
 Speed Meet the Scientists at the Powerhouse Museum #2
 This week, interviews with...
 Dr Hayley Green - Forensic Anthropologist
  https://www.westernsydney.edu.au/staff_profiles/uws_profiles/doctor_hayley_green
 Dr Katherine Dafforn - Marine Ecologist / Ecotoxicologist
 http://katherinedafforn.com
 Alison Luk - Microbiologist
 https://sydney.edu.au/science/people/alison.luk.243.php
 &amp;nbsp;
 0:37:46
 Skeptics Award for Critical Thinking in Journalism
 Australian Skeptics Inc is adding to its portfolio of annual awards with one for the best piece of skeptical journalism.
 The award is named for the late Barry Williams, past president and executive officer of ASI who was a regular on Australian media. The Barry Williams Award for Skeptical Journalism will recognise the best piece of journalism (in any medium) that takes a critical and skeptical approach to a topic that falls within our remit, which is the scientific investigation of pseudoscience and the paranormal.
  https://www.skeptics.com.au/2018/08/20/skeptics-award-for-critical-thinking-in-journalism-nominations-open/
 &amp;nbsp;
 0:42:12
 Maynard's Spooky Action....
 The launch of Science Week #3
 Maynard heads to Australian Museum to attend the launch of Science Week 2018.
 Includes interviews with
 Joanna the Goanna and her keeper Anthony
 Jess and Mel from Street Science
 http://www.streetscience.com.au
 Thomas Jeffries
 http://jams.org.au/
 Ruben Meerman
 http://www.abc.net.au/science/surfingscientist/
 &amp;nbsp;
 Also...
 RSVP for Australian Skeptics FREE Friday night trivia and meetup 12 Oct.
 https://www.skeptics.com.au/event/national-convention/
 &amp;nbsp;
 &amp;nbsp;</t>
  </si>
  <si>
    <t>ujWZSe6wz1g</t>
  </si>
  <si>
    <t>2018 08 18</t>
  </si>
  <si>
    <t>https://youtu.be/llApZhsQ37A</t>
  </si>
  <si>
    <t>The Skeptic Zone %23513 - 19.August.2018</t>
  </si>
  <si>
    <t>0:00:00
 Introduction
 Richard Saunders
 &amp;nbsp;
 0:04:30
 Kate Browne
 Kate is an investigative journalist and leader of the news team at CHOICE. She is also known as 'The Gulty Mum' from the ABC TV show 'The Checkout' and will be the M.C. for the upcoming Skepticon in October.
 https://www.choice.com.au/authors/kate-browne
  https://www.youtube.com/playlist?list=PLcnP8uT1FzoUVv3WOpQDFNlU_YmVszNoP
 &amp;nbsp;
  0:14:33
 Maynard's Spooky Action....
 The launch of Science Week #2
 Maynard heads to Australian Museum to attend the launch of Science Week 2018.
 Interviews with
 Dr Karl Kruszelnicki - All round Science Communicator
 http://drkarl.com/
 Catherine Polcz - Program Producer (Science) Museum of Applied Arts and Sciences - producer of the Sydney Science Festival.
 https://catherinepolcz.com/
 &amp;nbsp;
 0:27:10
 Interview with Alethea Dean from Australian Skeptics
 Over a coffee or two, Alethea tells us of some of the people lined up for Skepticon 2018. Also news about a possible crèche and sign language interpreter at the convention.
 https://convention.skeptics.com.au
 &amp;nbsp;
 0:34:00
 Speed Meet the Scientists at the Powerhouse Museum #1
 This week, interviews with...
 Dr Camilla Hoyos - Sleep researcher
 https://woolcock.org.au/sleep-research
 Amelie Vanderstock - Ecologist
 https://www.crosspollinating.org/
 Dr Alexandra Thomson - Marine Ecologist and Biogeochemist
 https://www.uts.edu.au/
 Frankie Lee - Event Coordinator
 Cara Van Der Wal - Marine biologist
 https://sydney.edu.au/science/people/cara.vanderwal.168.php
 &amp;nbsp;
 0:49:22
 Mrs Mac and Morse Code
 Our Canberra reporter Kevin Davies chats to author David Dufty about Florence Violet McKenzie OBE.
 Affectionately known as "Mrs Mac", she was Australia's first female electrical engineer, founder of the Women's Emergency Signalling Corps and lifelong promoter for technical education for women.
 The Secret Code-Breakers of Central Bureau: how Australia’s signals-intelligence network helped win the Pacific War
 https://tinyurl.com/ycemoee7
 &amp;nbsp;</t>
  </si>
  <si>
    <t>llApZhsQ37A</t>
  </si>
  <si>
    <t>2018 08 11</t>
  </si>
  <si>
    <t>https://youtu.be/AE7c0Dsg6Zs</t>
  </si>
  <si>
    <t>The Skeptic Zone %23512 - 12.August.2018</t>
  </si>
  <si>
    <t>0:00:00 Introduction Richard Saunders
 0:04:04 Dr Vyom Sharma
 Magic - Science - Medicine
 Meet Vyom at Skepticon 2018 in October.
 https://www.vyomsharma.com.au/
 https://www.youtube.com/watch?v=DS0yG1kzAeE
 0:16:45 Naturopath banned for life following baby’s near-death
 Marilyn Bodnar, an “extreme diet” naturopath who was acquitted of a manslaughter charge in 1987 when one of her clients starved themselves to death on a water-only diet, has now been banned for life from “providing any health service in any capacity, either paid or voluntary”.
  https://www.skeptics.com.au/2018/08/03/naturopath-banned-for-life-following-babys-near-death/
 0:21:30 Maynard's Spooky Action....
 The launch of Science Week #1
 Maynard and Richard Saunders head to Australian Museum to attend the launch of Science Week 2018.
 Interviews with
 Alanta Colley - Comedian, Science Communicator and Storyteller
  https://www.theherald.com.au/story/5547887/when-science-meets-comedy/
 Dr Karl Kruszelnicki - All round Science Communicator
 http://drkarl.com/
 0:37:50 Bent Spoon – your chance to nominate an unworthy winner
 The Australian Skeptics Bent Spoon award is one of the least sought-after credits in the Skeptical world … or any world, for that matter. It has been awarded every year since 1982 and it recognises the perpetrator of the most preposterous piece of paranormal or pseudoscientific piffle.
  https://www.skeptics.com.au/2018/07/31/2018-bent-spoon-your-chance-to-nominate-an-unworthy-winner/
 0:40:30 The Mystery Investigators live at Science Week Spoon Bending fun for schools.
 http://www.mysteryinvestigators.com/
 Also...
 Australian Skeptics National Convention 2018 https://convention.skeptics.com.au</t>
  </si>
  <si>
    <t>AE7c0Dsg6Zs</t>
  </si>
  <si>
    <t>2018 08 10</t>
  </si>
  <si>
    <t>https://youtu.be/ppTH9z7M8AU</t>
  </si>
  <si>
    <t>The Skeptic Zone - Special Report - 10.August.2018</t>
  </si>
  <si>
    <t>0:00:00 Introduction Heidi Robertson
  0:01:40 The Raw Skeptic Report.... with Heidi Robertson  A special report and review of the new documentary “Vitamainia”, screened in the Anti-Vax heartland of Mullumbimby, NSW. Also local council under fire for a screening of “Sacrificial Virgins”.
 https://www.vitamaniathemovie.com/
 https://nrvs.info/</t>
  </si>
  <si>
    <t>ppTH9z7M8AU</t>
  </si>
  <si>
    <t>2018 08 04</t>
  </si>
  <si>
    <t>https://youtu.be/MhJxu3QyKCw</t>
  </si>
  <si>
    <t>The Skeptic Zone %23511 - 8.August.2018</t>
  </si>
  <si>
    <t>0:00:00
 Introduction
 Richard Saunders
 &amp;nbsp;
 0:03:15
 Claire Klingenberg heading to Scotland
 We chat to Claire about her work as the President of the European Council of Skeptical Organizations and learn of her upcoming trip to speak in Scotland.
 https://cz.linkedin.com/in/claire-klingenberg-b3146293
  https://www.eventbrite.co.uk/e/glasgow-skeptics-presents-paranormal-beliefs-in-everyday-lives-tickets-48401971600
  https://www.eventbrite.co.uk/e/claire-klingenberg-suspending-disbelief-a-skeptic-visits-a-religious-group-tickets-47916590813
 &amp;nbsp;
  0:12:50
 Anti-Vax film minus producer
 The creator of an anti-vaccination documentary abandons a planned tour of Australia, due to begin on Thursday, as she has not been granted a visa.
  http://scienceblogs.com/insolence/2017/09/12/another-antivaccine-film-disguised-as-a-documentary-this-time-lying-about-hpv-vaccines/
 http://youtu.be/mTprFOmIjIg
 &amp;nbsp;
 0:19:42
 Maynard's Spooky Action....
 Another fun night at Sydney Skeptics in the Pub. We hear about some new woo and old woo doing the rounds.
 Also news about the upcoming Australian Skeptics Blood Drive in Sydney.
 With Tim Medham, Trish Hann, Jessica Hazard-White, Jessica Singer, Ian Bryce, Eran Segev, Nick Prowse and more.
 BACK 2 THE 80's - Maynard in Perth 11-12 August 2018
  https://tickets.myguestlist.com.au/v25b015ca4d5b42/back-2-the-80s-/evs5b015ca4dcb2d/
 Gilford house of miracles (see page 38)
 https://tinyurl.com/y7zrcx38
 &amp;nbsp;
 0:44:33
 The New Zealand Skeptics Conference 2018
 The Chair of the NZ Skeptics Craig Shearer with news of the New Zealand Skeptics Conference 2018
 http://conference.skeptics.nz/
 &amp;nbsp;
 Also...
 Richard Sauders on ABC Radio (listen from 2:05:00)
  http://www.abc.net.au/radio/sydney/programs/evenings/evenings/10036782
 Australian Skeptics National Convention 2018
 https://convention.skeptics.com.au
 Sydney Science Week - Speed Meet Scientists
 https://maas.museum/event/maasive-lates-science/
 Mordi Skeptics in the Pub
 https://www.meetup.com/en-AU/Mordi-Skeptics-in-the-Pub/
 &amp;nbsp;
 &amp;nbsp;</t>
  </si>
  <si>
    <t>MhJxu3QyKCw</t>
  </si>
  <si>
    <t>2018 07 28</t>
  </si>
  <si>
    <t>https://youtu.be/OvuZ7gwJCoM</t>
  </si>
  <si>
    <t>The Skeptic Zone %23509 - 22.July.2018</t>
  </si>
  <si>
    <t>0:00:00
 Introduction
 Richard Saunders
 With updates on Geoengineering and Tsunami warnings.
 &amp;nbsp;
 0:07:45
 The Raw Skeptic Report.... with Heidi Robertson
 A pro vaccinatoin poster created by the North Rivers Vaccinaton Supports has gone viral around the world with thousands flocking to download a copy. It even crashed the web site!
 Download the Poster
  http://nrvs.info/wp-content/uploads/2016/04/do-you-say-sorry.jpg
 https://www.mamamia.com.au/child-vaccination/
 &amp;nbsp;
  0:22:33
 AVN... no... AVsN... no.... AVRN... eh?
 The Australian Vaccination Network has changed its name, again. What are the RISKS with this network?
 &amp;nbsp;
 0:27:10
 'False and reckless': Health Minister slams anti-vaccination documentary maker
 Federal Health Minister Greg Hunt has slammed a controversial anti-vaccination documentary ahead of its Australian launch, warning against "false and reckless claims" targeting the government's cancer prevention program. - By Dana McCauley
  https://www.smh.com.au/politics/federal/false-and-reckless-health-minister-slams-anti-vaccination-documentary-maker-20180724-p4ztb8.html
 &amp;nbsp;
 0:32:45
 Be aware of dodgy contraceptive apps - With Trish Hann
 Is your smart phone smart enough to help with birth control? Trish Hann casts a skeptical eye on some of the claims being made for apps.
  https://srh.bmj.com/content/early/2018/07/21/bmjsrh-2018-200110
 &amp;nbsp;
 0:39:30
 CFI sues CVS
 The Center for Inquiry has filed a lawsuit in the District of Columbia on behalf of the general public against drug retailer CVS for consumer fraud over its sale and marketing of useless homeopathic medicines.
 https://centerforinquiry.org/press_releases/cfi-sues-cvs/
 &amp;nbsp;
 0:41:45
 Beth Darlington - Looking forward to Skepticon 2018
 We chat to Beth about her part in the upcoming convention.
 &amp;nbsp;
 Also...
 Australian Skeptics National Convention 2018
 https://convention.skeptics.com.au
 Sydney Science Week
  https://sydneyscience.com.au/2018/event/maasive-lates-science/
 &amp;nbsp;
 &amp;nbsp;</t>
  </si>
  <si>
    <t>OvuZ7gwJCoM</t>
  </si>
  <si>
    <t>2018 07 21</t>
  </si>
  <si>
    <t>https://youtu.be/e2ECqWk3YbQ</t>
  </si>
  <si>
    <t>0:00:00
 Introduction
 Richard Saunders
 &amp;nbsp;
 0:05:25
 Why communication from a ‘locked-in’ child is a miracle we must question
 If Jonathan Bryan can communicate we should celebrate, but hard evidence is needed before we change how severely disabled children are cared for. By Christopher French and Michael Marshall
  https://www.theguardian.com/science/blog/2018/feb/05/why-communication-from-a-locked-in-child-is-a-miracle-we-must-question
 Video of Jonathan Bryan
  https://www.facebook.com/ThisMorning/videos/10156709688777122/
 &amp;nbsp;
  0:17:05
 Interview with Susan Gerbic about Facilitated Communication
 Susan tells us about efforts to investigate facilitated communication and action regarding universities.
 https://en.wikipedia.org/wiki/Facilitated_communication
 Facilitating Communication - The Correx Files with Paul Willis and James Randi
 http://www.abc.net.au/science/correx/archives/faccom.htm
 &amp;nbsp;
 0:30:50
 Doom for Sydney in September!
 Will a giant tsunami wipe out Sydney? Will the Skeptic Zone cats need a life boat? What about horror from the skies via Geoengineering?
 &amp;nbsp;
 0:39:24
 Maynard's Spooky Action....
 A Skeptics Guide To Conspiracy - Maynard chats to Mike Bohler about his podcast that looks into new and classic conspiracy theories. 9/11 and more.
 http://mikebohler.com/
 &amp;nbsp;
 Also...
 Australian Skeptics National Convention 2018
 https://convention.skeptics.com.au
 Strategy Strikes Back: How Star Wars Explains Modern Military Conflict
 https://www.facebook.com/CanberraSkeptics/
 Yellowtec ixm
 https://www.yellowtec.com/ixm.html</t>
  </si>
  <si>
    <t>e2ECqWk3YbQ</t>
  </si>
  <si>
    <t>2018 07 15</t>
  </si>
  <si>
    <t>https://youtu.be/QprOk7P1Lfk</t>
  </si>
  <si>
    <t>The Skeptic Zone %23508 - 15.July.2018</t>
  </si>
  <si>
    <t>0:00:00
 Introduction
 Richard Saunders and Maynard
 &amp;nbsp;
 0:05:10
 Maynard's Spooky Action....
 Once again Maynard heads to Sydney's Skeptics in the Pub to chat to pubbers and ask the bi questions... "Would you like to be abducted by Aliens?"
 Also interviews with Dr Angela Mattke, Dr Brad McKay and many others
 &amp;nbsp;
  0:44:26
 Center for Inquiry files lawsuit over homeopathy
 The Center for Inquiry has filed a lawsuit in the District of Columbia on behalf of the general public against drug retailer CVS for consumer fraud over its sale and marketing of useless homeopathic medicines. CFI, an organization advancing reason and science, accused the country’s largest drug retailer of deceiving consumers through its misrepresentation of homeopathy’s safety and effectiveness, wasting customers’ money and putting their health at risk.
 https://centerforinquiry.org/press_releases/cfi-sues-cvs
 &amp;nbsp;
 Also...
 Richard Saunders on ABC Overnights Radio (starts at 2:06:45)
  http://www.abc.net.au/radio/programs/overnights/overnights/9954180
 Australian Skeptics National Convention 2018
 https://convention.skeptics.com.au
 Strategy Strikes Back: How Star Wars Explains Modern Military Conflict
 https://www.facebook.com/CanberraSkeptics/
 &amp;nbsp;
 &amp;nbsp;</t>
  </si>
  <si>
    <t>QprOk7P1Lfk</t>
  </si>
  <si>
    <t>2018 07 08</t>
  </si>
  <si>
    <t>https://youtu.be/djPMIVCtPHE</t>
  </si>
  <si>
    <t>The Skeptic Zone %23507 - 8.July.2018</t>
  </si>
  <si>
    <t>0:00:00
 Introduction
 Richard Saunders
 &amp;nbsp;
 0:03:40
 The Diet Skeptic Report - With Mandy-Lee Noble
 This week the Diet Skeptic and special guest Dr Chris Noble PhD will be looking at psychological acupuncture, a counselling therapy referred to as Emotional Freedom Techniques often abbreviated to EFT or more commonly described as tapping. EFT is being used for a plethora of physical and mental health conditions as well as life coaching and self-improvement but this report will examine the evidence for reducing food cravings and weight loss.
 &amp;nbsp;
  0:15:30
 You belong in Oakland Zoo - With Dr Eugenie Scott
 Join Richard Saunders and Dr Eugenie Scott as they wander around this impressive zoo in the city of Oakland, California.
 http://www.oaklandzoo.org/
 &amp;nbsp;
 0:34:00
 TGA’s new complaint system fails the Ease-a-cold test
 By Dr Ken Harvey
 Stimulated by an article in “The Conversation” on Pharmacare Laboratories Ease-a-Cold, Dr Ken Harvey decided to try the TGA’s new complaint system.
 http://www.medreach.com.au/?p=2654
  https://theconversation.com/science-or-snake-oil-does-easeacold-really-help-to-shorten-your-cold-98311
 &amp;nbsp;
 Also...
 Australian Skeptics National Convention 2018
 https://convention.skeptics.com.au
 Sydney Skeptics in the Pub - 12th of July
 https://www.meetup.com/en-AU/AustSkeptics/
 &amp;nbsp;
 &amp;nbsp;</t>
  </si>
  <si>
    <t>djPMIVCtPHE</t>
  </si>
  <si>
    <t>2018 07 01</t>
  </si>
  <si>
    <t>https://youtu.be/150k1WvpwlU</t>
  </si>
  <si>
    <t>The Skeptic Zone %23506 - 1.July.2018</t>
  </si>
  <si>
    <t>0:00:00
 Introduction
 Richard Saunders
 &amp;nbsp;
 0:02:30
 Interview with Mick West
 In Escaping the Rabbit Hole, author Mick West shares over a decade’s worth of knowledge and experience investigating and debunking false conspiracy theories through his forum, MetaBunk.org, and sets forth a practical guide to helping friends and loved ones recognize these theories for what they really are.
  https://www.metabunk.org/escaping-the-rabbit-hole-book.t8971/
 &amp;nbsp;
  0:19:50
 The Sci Babe coming to Australia
 There have been a couple of changes for the speaker line-up at the Australian Skeptics 34th National Convention in Sydney, October 13-14.
 We’re excited to announce that Yvette ‘SciBabe’ d’Entremont is coming to Australia to share her experiences fighting the forces of ignorance and pseudoscience, especially in the field of food, nutrition, and ‘wellness’.
  https://www.skeptics.com.au/2018/06/27/speaker-changes-at-2018-convention/
 &amp;nbsp;
 0:22:10
 Interview with Dr Angela Mattke
 Join Dr Angela Mattke (MD, FACEP) as she traces the sceptical path through medical history.
 Dr Angie is certified by the American Board of Emergency Medicine as an Emergency Physician and lives in Atlanta, Georgia. She practised in Atlanta for years, but loves being on the move. Dr Angie has combined her passions for emergency medicine, patent protection and travelling and now works all over the United States.
 She is the Assistant Director of Skeptrack at DragonCon in Atlanta and has given talks at many skeptics meetings in the United States and Australia.
  https://www.meetup.com/en-AU/AustSkeptics/events/rknlrpyxkbhb/
 &amp;nbsp;
 Also...
 Australian Skeptics National Convention 2018
 https://convention.skeptics.com.au
 Mordi Skeptics
 https://www.meetup.com/en-AU/Mordi-Skeptics-in-the-Pub/
 &amp;nbsp;
 &amp;nbsp;</t>
  </si>
  <si>
    <t>150k1WvpwlU</t>
  </si>
  <si>
    <t>2018 06 23</t>
  </si>
  <si>
    <t>https://youtu.be/LXQSN1BBmHY</t>
  </si>
  <si>
    <t>The Skeptic Zone %23505 - 24.June.2018</t>
  </si>
  <si>
    <t>0:00:00
 Introduction
 Richard Saunders
 &amp;nbsp;
 0:04:35
 The Raw Skeptic Report.... with Heidi Robertson
 Heidi heads to the city of Brisbane, Queesland to aid the stand of Light for Riley at the Pregnancy Babies &amp;amp; Children’s Expo. After a wander around to snoop out any woo, Heidi chats to Catherine Hughes about her ongoing campaign to protect babies in the name of Riley Hughes.
 Light for Riley
 https://www.facebook.com/lightforriley
 &amp;nbsp;
  0:25:45
 Fair Trading takes beef with unsubstantiated cancer cure
 A Queensland business has been ordered to pay more than $11,000 by the Brisbane Magistrates Court today (13 June 2018) for failing to substantiate claims, following an Office of Fair Trading (OFT) investigation.
 https://tinyurl.com/y9cuklg7
 &amp;nbsp;
 0:30:05
 The Data Skeptic - An interview with Kyle Polich
 Are you skeptical of data, computers, numbers and data in general. We chat to Kyle Polich who might just have the podcast for you!
 https://dataskeptic.com/
 &amp;nbsp;
 Also...
 Australian Skeptics National Convention 2018
 https://convention.skeptics.com.au
 &amp;nbsp;
 &amp;nbsp;</t>
  </si>
  <si>
    <t>LXQSN1BBmHY</t>
  </si>
  <si>
    <t>2018 06 17</t>
  </si>
  <si>
    <t>https://youtu.be/2tKg6i2Vokg</t>
  </si>
  <si>
    <t>The Skeptic Zone %23504 - 17.June.2018</t>
  </si>
  <si>
    <t>0:00:00
 Hunting for Bigfoot
 &amp;nbsp;
 0:01:48
 Introduction
 Richard Saunders
 &amp;nbsp;
  0:06:12
 Interview with Yvette d'Entremont
 Yvette d'Entremont, also known as SciBabe, is a public speaker, science blogger, and former analytical chemist. She has a background in forensics and toxicology.
 &amp;nbsp;
 0:23:00
 Skeptics in the Pub - USA
 We head for Skeptics in the Pub in the city of Berkeley California to find Susan Gerbic and a band of merry thinkers.
 &amp;nbsp;
 0:32:00
 Brian Dunning - BigFoot, Lava Caves and Science Friction
 We explore in the state of Oregon looking for Bigfoot but ending up in a lava cave. Also we hear about a new movie project.
 Science Friction
 https://sciencefriction.tv/
 &amp;nbsp;
 Also...
 Australian Skeptics National Convention 2018
 https://convention.skeptics.com.au
 Saunders' talk in Bend, Oregon
 https://www.meetup.com/Skeptics-in-the-Pub/events/250879095/
 &amp;nbsp;</t>
  </si>
  <si>
    <t>2tKg6i2Vokg</t>
  </si>
  <si>
    <t>2018 06 09</t>
  </si>
  <si>
    <t>https://youtu.be/9fDg72asBPs</t>
  </si>
  <si>
    <t>The Skeptic Zone %23503 - 10.June.2018</t>
  </si>
  <si>
    <t>0:00:00
 Introduction
 Richard Saunders
 &amp;nbsp;
  0:05:50
 Michael Marshall from The Good Thinking Society
 The British Homeopathic Association lost their legal case against NHS England, with the judge dismissing all four parts of their case. The BHA had sought to overturn NHS England’s announcement in November 2017 of new guidance which advises GP’s not to prescribe homeopathic remedies.
  https://goodthinkingsociety.org/homeopaths-legal-challenge-to-nhs-england-fails/
 &amp;nbsp;
 0:22:15
 Maynard's Spooky Action....
 Once again Maynard heads for Sydney Skeptics in the Pub to ask those hard questions. We hear from Jessica Singer, Eran Segev, Aletha Dean, Trish Hann, Lara Benham, Tim Mendham and more. What can skeptics learn from believers?
 &amp;nbsp;
 0:33:00
 Maynard's Spooky Action....
 Interview with TV's Dr Brad McKay. "Doctor Shopping", Drug use, warm milk, spooning, Bilirubin, Spanish Flu and more.
 &amp;nbsp;
 Also...
 Australian Skeptics National Convention 2018
 https://convention.skeptics.com.au
 SkeptiCal 2018
 http://www.skepticalcon.com
 SkeptiCal Pre-Conference Skeptics in the Pub
 https://www.facebook.com/events/172114056794746/
 Saunders' talk in Bend, Oregon
 https://www.meetup.com/Skeptics-in-the-Pub/events/250879095/
 &amp;nbsp;
 &amp;nbsp;</t>
  </si>
  <si>
    <t>9fDg72asBPs</t>
  </si>
  <si>
    <t>2018 06 03</t>
  </si>
  <si>
    <t>https://youtu.be/9P2O0BeCkhU</t>
  </si>
  <si>
    <t>The Skeptic Zone %23502 - 3.June.2018</t>
  </si>
  <si>
    <t>0:00:00
 Introduction
 Richard Saunders
 &amp;nbsp;
  0:05:00
 Mind - Body - Wallet
 Once again, with no regard for personal sanity, our small but brave band of skeptics venture into the world of woo, magic, woo, quackery and woo.
 Will they make it out in time to find a drink?
 &amp;nbsp;
 0:21:00
 Amazing Claims for pets
 Is your cat sick and tired of being sick and tired? We look a the claims being made by a new age pet health company.
 &amp;nbsp;
 0:26:40
 Unvaccinated medical students
 Guest reporter Trish Hann looks into the problem of students wishing to do degrees in medical studies discovering they were not vaccinated as children.
 &amp;nbsp;
 Also...
 Australian Skeptics National Convention 2018
 https://convention.skeptics.com.au
 SkeptiCal 2018
 http://www.skepticalcon.com
 Saunders' talk in Bend, Oregon
 https://www.meetup.com/Skeptics-in-the-Pub/events/250879095/
 Michio Kaku: Future Of Humanity
 https://thisis42.com
 &amp;nbsp;
 &amp;nbsp;</t>
  </si>
  <si>
    <t>9P2O0BeCkhU</t>
  </si>
  <si>
    <t>2018 05 26</t>
  </si>
  <si>
    <t>https://youtu.be/Cdzdmc4ArPM</t>
  </si>
  <si>
    <t>The Skeptic Zone %23501 - 27.May.2018</t>
  </si>
  <si>
    <t>0:00:00
 Introduction
 Richard Saunders
 &amp;nbsp;
  0:04:12
 Interview with Sharon Hill
 Sharon Hill’s Spooky Geology - June Skeptics Café speaker in Melbourne. Sharon is a Pennsylvanian geologist who researches the paranormal, pseudoscience, and anomalous natural phenomena. She is the author of Scientifical Americans: The Culture of Amateur Paranormal Researchers. Skeptics Café is a regular monthly event in Melbourne and members of the public are welcome.
 Monday June 18, The Clyde Hotel Carlton, 8pm (or join us for a meal from 6 pm)
  https://vicskeptics.wordpress.com/2018/05/25/sharon-hills-spooky-geology/
 Paracon 2018 Sydney
 http://www.paraconaustralia.com
 &amp;nbsp;
 0:24:05
 Choice Magazine needs your help
 The consumer association is urging Federal Senators to block proposed legislation that would legalise dangerous claims on complementary medicine.
 https://ajp.com.au/news/choice-calls-out-supplement-claims/
 &amp;nbsp;
 0:30:08
 The Cass Files - With Dr Cassandra Perryman
 Why do people reject the truth? Find out with Dr Cassandra.
 &amp;nbsp;
 Also...
 Australian Skeptics National Convention 2018
 https://convention.skeptics.com.au
 SkeptiCal 2018
 http://www.skepticalcon.com
 CSIcon 2018
 http://www.skeptiCalCon.com
 &amp;nbsp;
 &amp;nbsp;</t>
  </si>
  <si>
    <t>Cdzdmc4ArPM</t>
  </si>
  <si>
    <t>2018 05 20</t>
  </si>
  <si>
    <t>https://youtu.be/yIBovupfnRY</t>
  </si>
  <si>
    <t>The Skeptic Zone %23500 - 20.May.2018</t>
  </si>
  <si>
    <t>0:00:00
 Message from James Randi
 0:00:45
 Introduction
 Richard Saunders &amp;amp; Stefan Sojka
 &amp;nbsp;
  0:07:10
 Australian Skeptics Flu Vaccination Day
 Skeptics in Sydney take advantage of the Australian Skeptics Flu Vaccination afternoon. We are in the good hands of Dr Brad McKay, an Australian doctor, television personality and author. He is best known for his television series Embarrassing Bodies Down Under.
 &amp;nbsp;
 0:17:00
 The Think Tank
 The long awaited return of the Think Tank with guests, Eran Segev, Lara Benham, Tim Mendham, Amanda Rose, Triah Hann and Maynard.
 Includes messages from :
 Squaring the Strange Podcast - George Hrab - Heidi Robertson - Susan Gerbic - Dr Karl Kruszelnicki - The Skeptic Guide to the Universe Podcast - Eran Segev -Dr. Cassandra Perryman - Prof. Paul Willis - The ESP Podcast - Jo Benhamu - Derek Colanduno - Skeptics with a K Podcast - Shelly Stocken - Mandy-Lee Noble - Jo Alabaster - Brian Dunning
 &amp;nbsp;
 0:07:26
 Easter Egg?
 Also...
 Thank you to all the reporters over the past 10 years and thank you to those who support the show. No rest for your producer as show 501 is already in the works.
 ---------
 Australian Skeptics National Convention 2018
 https://convention.skeptics.com.au
 SkeptiCal 2018
 http://www.skepticalcon.com
 CSIcon 2018
 http://www.skeptiCalCon.com</t>
  </si>
  <si>
    <t>yIBovupfnRY</t>
  </si>
  <si>
    <t>2018 05 13</t>
  </si>
  <si>
    <t>https://youtu.be/UjpQI0T-zVo</t>
  </si>
  <si>
    <t>The Skeptic Zone %23499 - 13.May.2018</t>
  </si>
  <si>
    <t>0:00:00
 Introduction
 Richard Saunders
 &amp;nbsp;
  0:05:40
 Oh My Stars! Interview with Dr Pamela Gay
 Dr Pamela Gay is an American astronomer, educator, podcaster, and writer, best known for her work in astronomical podcasting and citizen science astronomy projects. She is the Director of Technology and Citizen Science for the Astronomical Society of the Pacific and a long time friend of The Skeptic Zone.
 Pamela interviews Richard Saunders on Twitch
 https://www.twitch.tv/videos/260004763
 “New views of Jupiter” showcases swirling clouds on giant planet
  http://www.europlanet-eu.org/new-views-of-jupiter-showcases-swirling-clouds-on-giant-planet/
 &amp;nbsp;
 0:24:50
 The Raw Skeptic Report.... with Heidi Robertson
 This week Heidi takes a look at the claims made by a self-proclaimed natural healer. Do they stack up?
 &amp;nbsp;
 0:40:35
 Skeptic Zone Listeners come to the aid of Science
 Dr Ken Harvey and Mal Vickers would like to offer there sincere thanks to the following people. Stephen Edmonds, Mark Dawson, Dane Lewis, Stephen Gun and Matthew Bishop for their help in capturing web pages for science.
 &amp;nbsp;
 0:43:20
 The Blind Seer
 Richard Saunders looks into a famous case of the disappearance of young children, and Australia’s baptism into the world of psychic detectives.
 The Blind Seer - report in 'The Skeptic'. (pdf)
 https://tinyurl.com/yd7zy6k2
 &amp;nbsp;
 Also...
 Australian Skeptics National Convention 2018
 https://convention.skeptics.com.au
 SkeptiCal 2018
 http://www.skepticalcon.com
 CSIcon 2018
 http://www.skeptiCalCon.com
 &amp;nbsp;
 &amp;nbsp;
 &amp;nbsp;</t>
  </si>
  <si>
    <t>UjpQI0T-zVo</t>
  </si>
  <si>
    <t>2018 05 06</t>
  </si>
  <si>
    <t>https://youtu.be/GHJoHgOB-pQ</t>
  </si>
  <si>
    <t>The Skeptic Zone %23498 - 6.May.2018</t>
  </si>
  <si>
    <t>0:00:00
 Introduction
 Richard Saunders
 &amp;nbsp;
  0:05:30
 Michael Kruse and Bad Science Watch Canada
 Rabid dog saliva homeopathic remedy no longer to be sold in Canada and other news from the land to the north.
  https://www.thestar.com/news/canada/2018/04/30/rabid-dog-saliva-homeopathic-remedy-no-longer-to-be-sold-in-canada.html
 http://www.badsciencewatch.ca
 &amp;nbsp;
 0:29:25
 Maynard's Spook Action
 Sydney Skeptics in the Pub and a talk by Ian Bryce about Stephen Hawking... but Maynard would rather talk about his favourite movie, Can't Stop the Music! Lots of interviews and an insight into the woo in South Africa.
 &amp;nbsp;
 Also...
 Australian Skeptics National Convention 2018
 https://convention.skeptics.com.au
 SkeptiCal 2018
 http://www.skepticalcon.com
 CSIcon 2018
 http://www.skeptiCalCon.com
 &amp;nbsp;
 &amp;nbsp;
 &amp;nbsp;</t>
  </si>
  <si>
    <t>GHJoHgOB-pQ</t>
  </si>
  <si>
    <t>2018 04 29</t>
  </si>
  <si>
    <t>https://youtu.be/Aj9Mxohf3zw</t>
  </si>
  <si>
    <t>The Skeptic Zone %23497 - 29.April.2018</t>
  </si>
  <si>
    <t>0:00:00
 Introduction
 Richard Saunders
  0:04:10
 Bob Connolly - Director of "James Randi in Australia"
 An interview with the award winning Australian film maker and director who in 1980 was commissioned by Dick Smith to direct the documentary, "James Randi in Australia".
 James Randi in Australia - video
 https://www.youtube.com/watch?v=cqoYrSd94kA
 THE 1980 DIVINING TESTS - by James Randi
 https://tinyurl.com/ycur583e - (See page 2)
 Bob Connolly - imbd
 https://www.imdb.com/name/nm0175264/
 0:41:00
 Skeptical movment needs your help
 We have learnt that the Australian government will soon be taking down a website that holds a lot of information useful to skeptics and Friends of Science in Medicine members. If you have some spare time and you have skills in the automated copying of webpages, please get in contact.
 fsmcomplaints at gmail dot com
 &amp;nbsp;
 0:43:16
 The Diet Skeptic... with Mandy-Lee Noble
 Health claims for Kefir
 Kefir is a fermented milk drink that originated in the Caucasus Mountains made with kefir "grains", a yeast/bacterial fermentation starter.
  http://www.scielo.br/scielo.php?script=sci_arttext&amp;amp;pid=S1516-31802017000600578
 https://www.ncbi.nlm.nih.gov/pmc/articles/PMC4401881/
 Also...
 Sydney Skeptics in the Pub
 https://www.meetup.com/en-AU/AustSkeptics/events/248315106/
 http://www.skeptiCalCon.com
 &amp;nbsp;</t>
  </si>
  <si>
    <t>Aj9Mxohf3zw</t>
  </si>
  <si>
    <t>2018 04 22</t>
  </si>
  <si>
    <t>https://youtu.be/_ufqo1lP8Jk</t>
  </si>
  <si>
    <t>The Skeptic Zone %23496 - 22.April.2018</t>
  </si>
  <si>
    <t>0:00:00
 Introduction
 Richard Saunders
  0:06:00
 Let's Have a Random Rant! With Dr Paulie
 Our new reporter Dr Paulie interviews John Cook, a research assistant professor at the Center for Climate Change Communication at George Mason University, researching cognitive science.
 https://www.skepticalscience.com
 http://evidencesquared.com
 Critical Thinking Cafe https://www.youtube.com/watch?v=XAp1Foj7BzY
 Plos One paper “Neutralizing misinformation through inoculation: Exposing misleading argumentation techniques reduces their influence”
  http://journals.plos.org/plosone/article?id=10.1371/journal.pone.0175799
  0:23:04
 ASI’s vaccination day for Sydney-siders – May 19
 Don’t tell the anti-vaxxers, but Australian Skeptics Inc will be hosting a flu vaccine day for Sydney-Siders at the East Sydney Doctors clinic on Saturday, May 19, from 2pm.
  https://www.skeptics.com.au/2018/04/12/asis-vaccination-day-for-sydney-siders-may-19/
  0:25:25
 Lauren Cochrane - Australian Skeptics new Social Media Manager
 We chat to Laruen about her new role in helping to get the sketpical message out on social media.
  Also...
 http://www.skeptiCalCon.com</t>
  </si>
  <si>
    <t>_ufqo1lP8Jk</t>
  </si>
  <si>
    <t>2018 04 15</t>
  </si>
  <si>
    <t>https://youtu.be/izjkg_bSKnk</t>
  </si>
  <si>
    <t>The Skeptic Zone %23495 - 15.April.2018</t>
  </si>
  <si>
    <t>0:00:00
 Introduction
 Richard Saunders
 &amp;nbsp;
  0:04:05
 Maynard's Spook Action
 March for Science 2018
 The March for Science celebrates the public discovery, distribution, and understanding of scientific knowledge as crucial to the freedom, success, health, and safety of life on this planet.
 Maynard interviews Adam Spencer.
 https://marchforscienceaustralia.org
 &amp;nbsp;
 0:22:44
 Naturopath jailed. The sentencing
 EXTREME diet naturopath Marilyn Bodnar has been sent to prison for her role in the baby starvation case.
  http://www.austlii.edu.au/cgi-bin/viewdoc/au/cases/nsw/NSWDC/2018/76.html
 &amp;nbsp;
 &amp;nbsp;</t>
  </si>
  <si>
    <t>izjkg_bSKnk</t>
  </si>
  <si>
    <t>2018 04 08</t>
  </si>
  <si>
    <t>https://youtu.be/nsaNj0KIZZw</t>
  </si>
  <si>
    <t>The Skeptic Zone %23494 - 8.April.2018</t>
  </si>
  <si>
    <t>0:00:00
 Introduction
 Richard Saunders
 Includes trying to make sense of Astrology.
 &amp;nbsp;
  0:12:50
 Naturopath jailed
 EXTREME diet naturopath Marilyn Bodnar has been sent to prison for her role in the baby starvation case.
  http://www.news.com.au/national/nsw-act/courts-law/naturopath-faces-sentencing-in-starving-baby-case/news-story/bc594346e08341bfee402f19471b830d
  http://www.abc.net.au/news/2018-04-05/naturopath-sentenced-to-seven-months-in-jail/9622276
 &amp;nbsp;
 0:20:55
 Breakfast Radio Skeptics
 John Stanley and Garry Linnell chat to Richard Saunders one last time about the world of woo.
  http://radiotoday.com.au/goodbye-talking-lifestyle-hardly-knew
 &amp;nbsp;
 0:30:00
 Fort Collins Skepticamp 2018
 Join Susan Gerbic has she chats to people at Fort Collins Skepticamp 2018.
  http://skepticamp.wikia.com/wiki/Fort_Collins_Skepticamp_2018
 https://www.youtube.com/watch?v=hD2XBXFhPhA
 &amp;nbsp;
 0:37:20
 March for Science 2018
 The March for Science celebrates the public discovery, distribution, and understanding of scientific knowledge as crucial to the freedom, success, health, and safety of life on this planet.
 We are a nonpartisan group, marching to demand action in the following areas: Literacy, Communication, Policy, and Investment.
 https://marchforscienceaustralia.org</t>
  </si>
  <si>
    <t>nsaNj0KIZZw</t>
  </si>
  <si>
    <t>2018 04 01</t>
  </si>
  <si>
    <t>https://youtu.be/vfevBZ2cQDM</t>
  </si>
  <si>
    <t>The Skeptic Zone %23493 - 1.April.2018</t>
  </si>
  <si>
    <t>0:00:00
 Introduction
 Richard Saunders
 &amp;nbsp; 0:06:26
 The Great Prediction Project in Melbourne
 Join Dr Steve Roberts and Richard Saunders has they head to the State Library of Victoria to sort through over 900 issues of "New Idea" magaine.
 https://www.slv.vic.gov.au/
 0:23:38
 All back issues of "The Skeptic" magazine from Australian Skeptics - PDF
 https://www.skeptics.com.au/the-magazine
 0:28:00
 Interview with Dr Steve Robers
 Where have all the UFOs gone? Is the TRUTH (Newspaper) out there? - No, it's no longer published! From 1989 we bring you a tall story of UFOs landing in Australia.
 https://en.wikipedia.org/wiki/Truth_(Melbourne_newspaper)</t>
  </si>
  <si>
    <t>vfevBZ2cQDM</t>
  </si>
  <si>
    <t>2018 03 25</t>
  </si>
  <si>
    <t>https://youtu.be/n1ntNiSJEDk</t>
  </si>
  <si>
    <t>The Skeptic Zone %23492 - 25.March.2018</t>
  </si>
  <si>
    <t>0:00:00 Introduction Richard Saunders
 0:08:40 Fundraising campaign for Britt Hermes Britt Hermes, a noted skeptical campaigner, has been taken to court in Germany by US-based naturopath ‘Dr’ Colleen Huber, claiming that Britt has defamed her. For this reason, Australian Skeptics Inc is managing a fundraising campaign to assist Britt in her current legal action.
  https://www.skeptics.com.au/2018/01/13/fundraising-campaign-for-britt-hermes/
 0:11:33 Rob Palmer and Susan Gerbic reply to Kirill Alferov The story is not all bad for skeptical outreach as Rob and Susan chip in with their thoughts to our interview from last week.
 0:23:50 Ban for hospital where the Queen's homeppath works The hospital where the Queen’s homeopath works has been banned from offering homeopathy to NHS patients for disobeying health service policy. An audit found that the Royal London Hospital for Integrated Medicine had been wrongly charging the alternative treatment to taxpayers. The hospital is Europe’s biggest publicly funded centre for alternative medicine and has been offering homeopathy since it was founded in 1849.
  https://goodthinkingsociety.org/nhs-homeopathy-ends-in-london/
 0:27:43 Roadblocks to Good Science | A Panel Discussion - Excerpt The Center for Inquiry presents Dr Rachael Dunlop, Cara Santa Maria, and Britt Hermes for a conversation on the real and perceived problems in science. What prevents people from understanding or discovering science, the roadblocks that stop good science and research, plus solutions on how to solve these problems. This talk took place at CSICon Las Vegas on Sunday, October 2017.
 https://www.youtube.com/watch?v=hpFoFTQ5YdI
  Also
 All back issues of "The Skeptic" magazine from Australian Skeptics - PDF
 https://www.skeptics.com.au/the-magazine</t>
  </si>
  <si>
    <t>n1ntNiSJEDk</t>
  </si>
  <si>
    <t>2018 03 11</t>
  </si>
  <si>
    <t>https://youtu.be/b9NelhD5_gU</t>
  </si>
  <si>
    <t>The Skeptic Zone %23490 - 11.March.2018</t>
  </si>
  <si>
    <t>0:00:00
 Introduction
 Richard Saunders
 &amp;nbsp;
  0:03:35
 The Skeptics' Guide to the Universe
 How to Know What's Really Real in a World Increasingly Full of Fake
 We are joined by Dr Steve Novella from SGU who tells about the new book by the skeptical rouges. Also the online Sci-Fi review show Alpha Quadrant 6.
  https://www.amazon.com/Skeptics-Guide-Universe-Really-Increasingly/dp/1538760533
 https://www.facebook.com/alphaquadrant6/
 &amp;nbsp;
 0:21:50
 Maynard's Spooky Action!
 Maynard at Sydney Skeptics in the Pub where it's trivia night. Test yourself with the second round of 20 questions. Your MC is Lara Benham.
 &amp;nbsp;
 0:36:10
 Is the truth out there?
 We chat to Dr. Gleb Tsipursky who is passionate about promoting truth-oriented behaviour, rational thinking, and wise decision-making. He researches these topics as a professor at Ohio State University.
 https://www.protruthpledge.org/
  http://glebtsipursky.com/author-page/the-truth-seekers-handbook-a-science-based-guide/
 https://intentionalinsights.org/
 https://www.youtube.com/watch?v=bNtnVXDw3Ks
 &amp;nbsp;
 &amp;nbsp;</t>
  </si>
  <si>
    <t>b9NelhD5_gU</t>
  </si>
  <si>
    <t>2018 03 04</t>
  </si>
  <si>
    <t>https://youtu.be/Vg5gOyl-Ntc</t>
  </si>
  <si>
    <t>The Skeptic Zone %23489 - 4.March.2018</t>
  </si>
  <si>
    <t>0:00:00
 Introduction
 Richard Saunders
 &amp;nbsp;
  0:04:06
 The Diet Skeptic... with Mandy-Lee Noble
 Health claims on the menu. Mandy-Lee looks at the amazing claims found on the menus of some cafes.
 https://www.eatforhealth.gov.au/
 &amp;nbsp;
 0:13:35
 Michael Marshall
 Marsh joins us from the UK to talk about the last days of London's Homeopathic Hospital.
 https://goodthinkingsociety.org/
 &amp;nbsp;
 0:31:26
 Maynard's Spooky Action!
 Maynard at Sydney Skeptics in the Pub where it's trivia night. Test yourself with the first round of 20 questions.</t>
  </si>
  <si>
    <t>Vg5gOyl-Ntc</t>
  </si>
  <si>
    <t>2018 02 25</t>
  </si>
  <si>
    <t>https://youtu.be/AtpsEg7-aKw</t>
  </si>
  <si>
    <t>The Skeptic Zone %23488 -25.Feb.2018</t>
  </si>
  <si>
    <t>0:00:00 Introduction Richard Saunders Includes a report on a retracted letter about vaccine safety made potentially “slanderous” claims.
  http://retractionwatch.com/2018/02/21/retracted-letter-about-vaccine-safety-made-potentially-slanderous-claims/
 0:10:08 What's it like to be an editor for GSoW? We chat to Susan Gerbic in the USA and Stuart Jones in Australia about what's it's like to do editing work for Guerrilla Skepticism on Wikipedia.
 http://guerrillaskepticismonwikipedia.blogspot.com.au/
 0:25:35 Let's Have a Random Rant! With Dr Paulie Our new reporter Dr Paulie interviews Associate Professor Ken Harvey about the recent bill concerning the Therapeutic Goods Administration (TGA). What should the public look out for when relying on this important overseeing agency?
 http://www.www.gcskeptics.com/events
 Also...
 Interview with Richard Saunders on 501 Conversations
 https://www.youtube.com/watch?v=5mQ0WEKB7Lw</t>
  </si>
  <si>
    <t>AtpsEg7-aKw</t>
  </si>
  <si>
    <t>2018 02 18</t>
  </si>
  <si>
    <t>https://youtu.be/dH2NjU-Q3Ac</t>
  </si>
  <si>
    <t>The Skeptic Zone %23487 -18.Feb.2018</t>
  </si>
  <si>
    <t>0:00:00
 Introduction - Richard Saunders
 Includes a brief look at the case of the missing Beaumont Children from 1966
 &amp;nbsp; 0:14:32
 A Grain of Salt... with Eran Segev
 This week Eran brings us new of the sucess of the ongoing Fundraising campaign for Britt Hermes.
  https://www.skeptics.com.au/2018/01/13/fundraising-campaign-for-britt-hermes/
 &amp;nbsp;
 0:21:04
 Maynard's Spooky Action!
 We join Maynard at Sydney Skeptics in the Pub where he interviews Dr Andrea Leong, a microbiologist with an interest in finding ways to reduce antibiotic use. Her PhD thesis looked at surface coatings that repel and kill bacteria by using antimicrobial peptides, a class of molecule that could prove to be an alternative to conventional antibiotics.
 https://futureparty.nationbuilder.com/support_andrea_leong
 &amp;nbsp;
 0:30:25
 Memoirs of a Former Mystic
 A feature documentary film by Jessica Schab &amp;amp; Élisabeth Feytit - Produced by l'Esprit &amp;amp; la Matière - Expected release date: late 2018.
 After 10 years of being a New Age guru and iconic Crystal Child, Jessica Schab, aka Jessica Mystic, chose to quit her ‘mission’ and started de-conditioning herself from the esoteric ideas that had ruled her life for so long.
 http://www.memoirsofaformermystic.com/
 http://skepticzone.libsyn.com/the-skeptic-zone-473-12nov2017
 &amp;nbsp;
 036:46
 Scientific literacy low priority for CAM practitioners
 A draft industry skills forecast for the complementary health industry puts scientific literacy near the bottom of a list of “key generic skills – ranked in order of importance”.
 “Sciences, mathematics and scientific literacy” ranks 11 out of 12, meaning that finance and entrepreneurship (including the ability to sell ideas and products) are more important. Only “environmental and sustainability” skills rate lower than an appreciation and knowledge of science.
  https://www.skeptics.com.au/2018/02/02/scientific-literacy-low-priority-for-cam-practitioners/
 &amp;nbsp;
 Also...
 Interview with Richard Saunders on 501 Conversations
 https://www.youtube.com/watch?v=5mQ0WEKB7Lw</t>
  </si>
  <si>
    <t>dH2NjU-Q3Ac</t>
  </si>
  <si>
    <t>2018 02 11</t>
  </si>
  <si>
    <t>https://youtu.be/9W-Or_5xXKU</t>
  </si>
  <si>
    <t>The Skeptic Zone %23486 -11.Feb.2018</t>
  </si>
  <si>
    <t>0:00:00
 Introduction
 Richard Saunders
 &amp;nbsp;
  0:04:13
 A Piece of his Mind - With Professor Paul Willis
 A gem from 1980 with dire warnings for the future of the planet! Find out when it all went to hell! Does anyone remember it happening?
 https://pmc.gov.au/domestic-policy/religious-freedom-review
 https://www.mediaengagementservices.com.au/
 &amp;nbsp;
 0:12:08
 Dragons lack critical thinking - An interview with Bill Nuvo
 Magician and Skeptic Bill Nuvo helps lift the lid on the old tricks of Applied kinesiology in Canada.
 Scam or science? How not to get fooled (Marketplace)
 https://www.youtube.com/watch?v=P-Kl0XkZuCw
 http://nuvoentertainment.com/
 http://scambusting101.blogspot.com.au/
 &amp;nbsp;
 &amp;nbsp;
 0:27:15
 The Raw Skeptic Report
 Diphtheria death shows Queensland is failing to properly vaccinate, AMA warns.
  http://www.abc.net.au/news/2018-02-08/diptheria-death-shows-vaccination-failure-ama-says/9407920
 &amp;nbsp;
 033:33
 'Softens hardness'
 TGA under fire for health claim list that critics say endorses pseudoscience.
  http://www.smh.com.au/national/softens-hardness-tga-under-fire-for-health-claim-list-that-endorses-pseudoscience-20180207-h0vfst.html
 &amp;nbsp;
 Also...
 Interview with Richard Saunders on 501 Conversations
 https://www.youtube.com/watch?v=5mQ0WEKB7Lw
 Fundraising campaign for Britt Hermes
  https://www.skeptics.com.au/2018/01/13/fundraising-campaign-for-britt-hermes/
 &amp;nbsp;</t>
  </si>
  <si>
    <t>9W-Or_5xXKU</t>
  </si>
  <si>
    <t>2018 02 04</t>
  </si>
  <si>
    <t>https://youtu.be/lJmp5e3Pidc</t>
  </si>
  <si>
    <t>The Skeptic Zone %23485 - 4.Feb.2018</t>
  </si>
  <si>
    <t>0:00:00 Introduction Richard Saunders
 0:03:50 The Raw Skeptic Report This week Heidi Robertson brings us updates and news reports on yet more foolery, buffoonery and silliness from the Anti-Vax crowd.
 0:16:40 Wake Up Australia! A gem from 1980 with dire warnings for the future of the planet! Find out when it all went to hell! Does anyone remember it happening?
 http://www.skepticzone.tv/pdf/wake_up_australia_1980.pdf
 0:31:00 Maynard's Spooky Action! We join Maynard at Sydney Skeptics in the Pub where is askes, "How would you like to be remembered?"
 Also...
 Mordi Skeptics in the Pub
 https://www.meetup.com/en-AU/Mordi-Skeptics-in-the-Pub/
 Logical-LA
 http://logicalla.com/
 Australian Skeptics on the radio
 https://www.talkinglifestyle.com.au/?s=Skeptics
 Fundraising campaign for Britt Hermes
  https://www.skeptics.com.au/2018/01/13/fundraising-campaign-for-britt-hermes/</t>
  </si>
  <si>
    <t>lJmp5e3Pidc</t>
  </si>
  <si>
    <t>2018 01 28</t>
  </si>
  <si>
    <t>https://youtu.be/WsjqLIVgr-8</t>
  </si>
  <si>
    <t>The Skeptic Zone %23484 - 28.Jan.2018</t>
  </si>
  <si>
    <t>0:00:00 Introduction Richard Saunders Includes and update on the Britt Hermes story.
 0:08:04 18 nurses face disciplinary action after anti-vax comments on Facebook EIGHTEEN nurses are facing possible disciplinary action for allegedly posting anti-vaccination comments on Facebook, after a pro-vaccination campaigner reported them to the health watchdog. - Vanda Carson, The Courier-Mail
 0:14:52 Dr Angie Mattke and Dragon*Con We chat to Dr Angie who is now the Assistant Director for the Skeptrack at Dragon*Con in Atlanta.
 http://dragoncon.org/
 http://skeptics.dragoncon.org/
  0:33:33 In Profile - Barry Williams From the Sydney Morning Herald newspaper 1987. - It's fun to shoot down UFOs and con men. By Ian Cockerill.
 Also...
 Australian Skeptics on the radio
 https://www.talkinglifestyle.com.au/?s=Skeptics
 Fundraising campaign for Britt Hermes
  https://www.skeptics.com.au/2018/01/13/fundraising-campaign-for-britt-hermes/</t>
  </si>
  <si>
    <t>WsjqLIVgr-8</t>
  </si>
  <si>
    <t>2018 01 21</t>
  </si>
  <si>
    <t>https://youtu.be/yOMw-nW4OOA</t>
  </si>
  <si>
    <t>The Skeptic Zone %23483 - 21.Jan.2018</t>
  </si>
  <si>
    <t>0:00:00 Introduction Richard Saunders
 0:04:35 Vale – Barry Williams It is with great sadness that we report the news of the passing of Barry Williams, who died on January 20, 2018, at the age of 79, following a series of heart operations. Includes Barry on the TODAY TV show in 1986, Newspaper story from 1994 and an interview with Maynard in 2015.
 https://www.skeptics.com.au/2018/01/21/vale-barry-williams
 0:30:16 Susan Gerbic with news from Guerrilla Skepticism on Wikipedia We chat to Susan who tells of us of the recent grant to Guerrilla Skepticism on Wikipedia by the James Randi Educational Foundation. Also news of some psychic stings now in operation.
 https://www.facebook.com/GSoWproject
  Also...
 Australian Skeptics on the radio
 https://www.talkinglifestyle.com.au/?s=Skeptics
 Fundraising campaign for Britt Hermes
  https://www.skeptics.com.au/2018/01/13/fundraising-campaign-for-britt-hermes/</t>
  </si>
  <si>
    <t>yOMw-nW4OOA</t>
  </si>
  <si>
    <t>2018 01 14</t>
  </si>
  <si>
    <t>https://youtu.be/kj_vKvUuyUA</t>
  </si>
  <si>
    <t>The Skeptic Zone %23482 - 14.Jan.2018</t>
  </si>
  <si>
    <t>0:00:00 Introduction Richard Saunders
 0:04:57 Fundraising campaign for Britt Hermes Britt Hermes, a noted skeptical campaigner, has been taken to court in Germany by US-based naturopath ‘Dr’ Colleen Huber, claiming that Britt has defamed her. For this reason, Australian Skeptics Inc is managing a fundraising campaign to assist Britt in her current legal action.
  https://www.skeptics.com.au/2018/01/13/fundraising-campaign-for-britt-hermes/
 0:10:50 Trish Hann and Medical Superstitions Diagnostic Radiographer Trish Hann tells us of some of the supersitions she has encountered in her years of work at the Royal Prince Alfred Hospital in Sydney. Also her concerns with chiropractic neck manipulation.
 https://www.slhd.nsw.gov.au/rpa/services.html
 0:40:20 NSW children die from ’preventable’ diseases FIFTY-FOUR NSW children have likely died from diseases for which a vaccine was available, and almost half of the deaths over the past decade were considered “preventable”. Story by Danielle Le Messurier, The Daily Telegraph
  https://www.dailytelegraph.com.au/news/nsw/nsw-children-die-from-preventable-diseases/news-story/84af0ebaaeeb6e6f47fc8f3dd190771c
 Also...
 Australian Skeptics on the radio
 https://www.talkinglifestyle.com.au/?s=Skeptics
 &amp;nbsp;
 &amp;nbsp;</t>
  </si>
  <si>
    <t>kj_vKvUuyUA</t>
  </si>
  <si>
    <t>2018 01 07</t>
  </si>
  <si>
    <t>https://youtu.be/ePfyoXz8rUA</t>
  </si>
  <si>
    <t>The Skeptic Zone %23481 - 7.Jan.2018</t>
  </si>
  <si>
    <t>0:00:00 Introduction Richard Saunders
 0:03:15 Big Trees are...... BIG! Join Dr Eugenie Scott and Richard Saunders as they wander through Big Trees State Park in California. Calaveras Big Trees State Park is a state park of California, United States, preserving two groves of giant sequoia trees. It is located 4 miles (6.4 km) northeast of Arnold, California in the middle elevations of the Sierra Nevada.
  https://www.stateparks.com/calaveras_big_trees_state_park_in_california.html
 http://w3w.co/myths.blitz.tighter
 0:22:58 Maynard's Spooky Action! During the recent Australian Skeptics convention, Maynard interviewed Catherine Hughes from the Light for Riley group. Also Mandy-Lee Noble with more insights into the pros and cons of weight loss.
 https://www.facebook.com/lightforriley/</t>
  </si>
  <si>
    <t>ePfyoXz8rUA</t>
  </si>
  <si>
    <t>2017 12 31</t>
  </si>
  <si>
    <t>https://youtu.be/JtGIXF2T_t4</t>
  </si>
  <si>
    <t>The Skeptic Zone %23480 - 31.Dec.2017</t>
  </si>
  <si>
    <t>0:00:00 Introduction Richard Saunders
 0:03:45 Flat Earth.... Again! On a fine sunny day in San Francisco, Moriel Schottlender chats to Richard Saunders about the ongoing conspiracy theory of the Flat Earth.
 https://www.popsci.com/10-ways-you-can-prove-earth-is-round
 https://wikimediafoundation.org/wiki/Home
 0:23:40 Running a Skeptics in the Pub Pint Sized Fun – Australia has had a close association with the history of those informal gatherings known as Skeptics in the Pub. Tim Mendham reports on the highs, lows and current state of the SitP movement.
 http://www.skeptics.com.au/the-magazine/
 &amp;nbsp;
 Happy 2018 to you all.&amp;nbsp;
 0:37:00 Fortune Teller - Musée Mécanique The Musée Mécanique, one of the world's largest (over 200) privately owned collection of coin-operated mechanical musical instruments and antique arcade machines in their original working condition. (You can play them!) Located on Pier 45 at the foot of Taylor Street in San Francisco's Fisherman's Wharf. Free Admission Every Day!
 http://www.museemecaniquesf.com/</t>
  </si>
  <si>
    <t>JtGIXF2T_t4</t>
  </si>
  <si>
    <t>2017 12 24</t>
  </si>
  <si>
    <t>https://youtu.be/-DpQWmiHMrw</t>
  </si>
  <si>
    <t>The Skeptic Zone %23478 - 17.Dec.2017</t>
  </si>
  <si>
    <t>0:00:00 Introduction Richard Saunders
 0:05:17 Again with the UFOs A video capturing an unidentified object flying off the coast of San Diego in 2004 has been released by the US Department of Defense. The program (2007 - 2012) collected video and audio recordings of reported U.F.O. incidents, including footage from a Navy F/A-18 Super Hornet showing an aircraft surrounded by some kind of glowing aura traveling at high speed and rotating as it moves.
  https://theness.com/neurologicablog/index.php/pentagon-ufo-video/
  https://badufos.blogspot.com.au/2017/12/about-those-glowing-auras-in-pentagon.html
 0:12:00 Maynard's Spooky Action! During the recent Australian Skeptics convention, Maynard interviewed Michelle Vernon from University of Newcastle Atheist &amp;amp; Skeptic Society and also science presenter Adam Spencer.
 https://www.facebook.com/groups/UoNAtheistSociety/
 https://www.adamspencer.com.au/
  0:25:35 2017 - The year in review We hear from Susan Gerbic - Celestia Ward - Evan Bernstein</t>
  </si>
  <si>
    <t>-DpQWmiHMrw</t>
  </si>
  <si>
    <t>2017 12 16</t>
  </si>
  <si>
    <t>https://youtu.be/oMxOBi8wqdI</t>
  </si>
  <si>
    <t>0:00:00 Introduction Richard Saunders
 0:03:12 Mayanrd's Spooky Action! Time again for Sydney Skeptics in the Pub. December's guest was Samuel Hutchinson who gave a preview of his documenatary film ' Conspirituality'. We also here from pubbers who give their opinon on the project. Includes A Grain of Salt with Eran Segev.
 https://www.facebook.com/mustgofasterfilms
 0:23:13 Anti-vaxxer on the hunt for $$$ The on-again-off-again head of the Australian [anti] Vaccination-skeptics Network (AVSN) is trying to raise $5000 per month via the Patroen site to “help make my dream of widespread vaccination education become a reality and – nearly as important – make nocompulsoryvaccination the anti-choice government’s and pharma’s biggest nightmare!”
  http://www.skeptics.com.au/2017/11/29/anti-vaxxer-meryl-dorey-spruiking-for/
 0:28:05 Spoon Bending on the Radio Richard heads into the studios of Talking Lifestyle in Sydney to bend some spoons with presenters John Stanley and Garry Linnell. Audio credit Macquarie Media 2017.
 See the highlight video here:
  https://www.talkinglifestyle.com.au/podcast/video-gellers-spoon-bending-fact-or-fiction
 Also...
 Bunga Bunga LIVE 19th of Dec. http://maynard.com.au/bunga-bunga-xmas-2017/</t>
  </si>
  <si>
    <t>oMxOBi8wqdI</t>
  </si>
  <si>
    <t>2017 12 10</t>
  </si>
  <si>
    <t>https://youtu.be/SXqIqbeJsTM</t>
  </si>
  <si>
    <t>The Skeptic Zone %23477 - 10.Dec.2017</t>
  </si>
  <si>
    <t>0:00:00 Introduction Richard Saunders
 0:03:10 The Raw Skeptic Report with Heidi Robertson "VACCINES killed my baby.” That’s the alarming headline on a pamphlet currently being dropped in letter boxes around the country. It’s emotive, terrifying, and wrong. Story by Jane Hansen.
 0:16:30 Mayanrd's Spooky Action! More interviews and insights from Skepticon 2017 including; Mandy-Lee Noble Tim Mendham
 0:26:08 An interview with Alan Melikdjanian aka Captain Disillusion. http://captaindisillusion.com The Unbearable Loneliness of Being Right on the Internet: Video https://www.youtube.com/watch?v=nbeXdotc5FU
 0:43:43 A Grain of Salt with Eran Segev This week Eran chats to Jakub Kroulik at the European Skeptics Congress about Exorcism by Hypnosis.
 Also...
 Bunga Bunga LIVE 19th of Dec. http://maynard.com.au/bunga-bunga-xmas-2017/
 Blue Mountains Skeptics Group https://www.facebook.com/groups/1121976514605992/</t>
  </si>
  <si>
    <t>SXqIqbeJsTM</t>
  </si>
  <si>
    <t>2017 12 03</t>
  </si>
  <si>
    <t>https://youtu.be/gtw6qLTRaNs</t>
  </si>
  <si>
    <t>The Skeptic Zone %23476 - 3.Dec.2017</t>
  </si>
  <si>
    <t>0:00:00 Introduction Richard Saunders
 0:04:50 Water Divining .... still a thing? We chat to Prof. Richard Wiseman in the UK about companies still using the services of water diviners to look for ..... water!
 https://richardwiseman.wordpress.com/
 0:26:30 Mayanrd's Spooky Action! Reactions of the audience to the Skeptic Zone LIVE. Includes interviews with Dr Karl, Dr Brad, Heidi Robertson, Mandy-Lee Noble, Stefan Sojka and more.
 0:42:34 A Skeptical Birthday Join a small but happy crew at the club at the end of the street as we eat, drink and be merry and chat about skeptical issues like... UFOs.
 Also...
 Bunga Bunga LIVE 19th of Dec. http://maynard.com.au/bunga-bunga-xmas-2017/
 Mordi Skeptics https://www.meetup.com/Mordi-Skeptics-in-the-Pub/
 UFOs - Are they myth... or do they actually exist? http://www.abc.net.au/radio/darwin/programs/afternoons/ufo-sceptic-richard-saunders/9202932
 Australian Skeptics - Late night radio segment with Mike Williams http://www.2gb.com/?s=Skeptics
 Australian Skeptics - Breakfast with John Stanley and Garry Linnell https://www.talkinglifestyle.com.au/?s=Skeptics</t>
  </si>
  <si>
    <t>gtw6qLTRaNs</t>
  </si>
  <si>
    <t>2017 11 25</t>
  </si>
  <si>
    <t>https://youtu.be/8XXA-2SRzys</t>
  </si>
  <si>
    <t>The Skeptic Zone %23475 - 26.Nov.2017</t>
  </si>
  <si>
    <t>0:00:00 Introduction Richard Saunders
 0:04:50 Mayanrd's Spooky Action! We join Mayanrd at the pre-convention drinks in Sydney. Skeptics from all over Australia and overseas crammed into one pub! Includes Paul Gibbs, Beth Place, Heidi Robertson, Paul Roberts, Eran Segev, Joanne Benhamu, Trish Hann, Dr Brad McKay, Jessica Singer and Richard Saunders.
 0:31:00 2017 Bent Spoon to NICM; Skeptic of the Year Christine Bayne Every year, Australian Skeptics hand out a range of awards – some positive, and the not-so-desirable Bent Spoon. This year’s winners include a couple of key campaigners against pseudomedicine, and one university-based proponent of pseudomedicine.
  http://www.skeptics.com.au/2017/11/19/2017-bent-spoon-to-nicm-skeptic-of-the-year-christine-bayne/
 0:37:05 Blue Mountains Skeptics in the Pub We take a train up to Wentworth Falls in the Blue Moutains west of Sdydney to kick off the first Skeptics in the Pub. Good food, good beer and a piano. With Peter Bowdtich and Tim Medham.
 Blue Mountains Skeptics Group https://www.facebook.com/groups/1121976514605992/
 Grand View Hotel https://tinyurl.com/y6uudb94
 0:49:05 United action by Skeptics on anti-vax presentation – Sydney Council under fire The cancellation of the listing for an anti-vaccination lecture, posted on the City of Sydney Council’s “what’s on” site, is indicative of the sort of rapid and definitive results that can be achieved by concerted and united action by Skeptics.
  http://www.skeptics.com.au/2017/11/20/united-action-by-skeptics-on-anti-vax-presentation-sydney-council-under-fire/
 Also...
 https://www.meetup.com/Mordi-Skeptics-in-the-Pub/
 Australian Skeptics - Late night radio segment with Mike Williams http://www.2gb.com/podcast/richard-saunders-from-australian-skeptics-society/
 Australian Skeptics - Breakfast with John Stanley and Garry Linnell https://omny.fm/shows/john-and-garry/the-skeptics-debunk-all-things-ufo-or-do-they</t>
  </si>
  <si>
    <t>8XXA-2SRzys</t>
  </si>
  <si>
    <t>2017 11 18</t>
  </si>
  <si>
    <t>https://youtu.be/Ivg-NFMAeU8</t>
  </si>
  <si>
    <t>The Skeptic Zone %23474 - 19.Nov.2017</t>
  </si>
  <si>
    <t>0:00:00 Introduction Richard Saunders, Stefan Sojka and Maynard
 0:05:20 A Grain of Salt with Eran Segev The skeptical community has a role to play when it comes to stopping sexist behaviour and harassment. Eran gives us his point of view and what we can do.
 0:17:00 The Raw Skeptic Report This week Heidi Robertson looks at a Tic replant.
 0:36:24 "Dr" Stefan Sojka Scientists, vested interests, big pharma, corporate media, greenies, the illuminati and the social justice warriors of the far left have been hiding a shocking truth from you… We are living in a parallel universe to the one we thought we were living in!
 0:44:40 The Diet Skeptic... with Mandy-Lee Noble Looking at the science behind your weight and fad diets.
 Also...
 Gold Coast Skeptics https://www.gcskeptics.com/
 Australian Skeptics - Late night radio segment with Mike Williams http://www.2gb.com/podcast/richard-saunde</t>
  </si>
  <si>
    <t>Ivg-NFMAeU8</t>
  </si>
  <si>
    <t>2017 11 12</t>
  </si>
  <si>
    <t>https://youtu.be/EuQtDPU5Obg</t>
  </si>
  <si>
    <t>The Skeptic Zone %23473 - 12.Nov.2017</t>
  </si>
  <si>
    <t>0:00:00 Introduction Richard Saunders
 0:03:37 CSIcon 2017 Part #3 Join us at CSIcon 2017 as we interview Ross Blocher from "Oh No, Ross and Carrie!" The podcast where they don’t just report on spirituality, fringe science and the paranormal (from a scientific, evidence-based standpoint), but dive right in by joining religions, attending spiritual events, undergoing “alternative” treatments, partaking in paranormal investigations, and more. At Oh No, Ross and Carrie!, they show up, so you don’t have to.
 http://ohnopodcast.com
 0:15:50 Northern Territory healer permanently banned A Northern Territory man who claimed to cure a range of medical illnesses and addictions through mind communication and supernatural healing has been permanently banned from conducting his business in the Territory.
  http://www.skeptics.com.au/2017/11/09/northern-territory-healer-permanently-banned/
 0:20:14 A Grain of Salt with Eran Segev This week Eran chats to Jessica Schab and Élisabeth Feytit. Jessica Schab, born in Vancouver, Canada, is a former ‘’spiritual speaker’’. After ten years, she renounced her "New-Age metaphysical path" when she understood how this route was causing psychological harm and cognitive instability.
 Memoirs of a Former Mystic https://www.youtube.com/watch?v=cHQkXYIO6i4
 All Is Not Well Production Trailer Official https://www.youtube.com/watch?v=dO91gyD70oA
 http://www.jessicamystic.com
 Also...
 Australian Skeptics - Late night radio segment with Mike Williams http://www.2gb.com/podcast/richard-saunders-from-australian-skeptics-society/
 Australian Skeptics - Breakfast with John Stanley and Garry Linnell https://omny.fm/shows/john-and-garry/the-skeptics-debunk-all-things-ufo-or-do-they
 Maynard and Bunga Bunga LIVE EVENT http://www.maynard.com.au
 Skepticon Sydney http://www.skeptics.com.au
 https://www.meetup.com/AustSkeptics/events/244857317/
 http://www.devicewatch.org/reports/spooky2/overview.shtml</t>
  </si>
  <si>
    <t>EuQtDPU5Obg</t>
  </si>
  <si>
    <t>2017 11 04</t>
  </si>
  <si>
    <t>https://youtu.be/bRf9nP3Xx9A</t>
  </si>
  <si>
    <t>The Skeptic Zone %23472 - 5.Nov.2017</t>
  </si>
  <si>
    <t>0:00:00 Introduction Richard Saunders
 0:07:06 CSIcon 2017 Part #2 Join us at CSIcon 2017 as we interview Joe Nickell and ask about JFK conspiracy theories, strange monsters and more. https://www.joenickell.com/ https://www.amazon.com/Case-Closed-Harvey-Oswald-Assassination/dp/1400034620  https://www.amazon.com/Reclaiming-History-Assassination-President-Kennedy/dp/0393045250  On Trial: Lee Harvey Oswald https://www.youtube.com/watch?v=Ojkf48Tmi1g
 0:24:30 A Grain of Salt with Eran Segev This week Eran chats to Sophie Vanthournout at the European Skeptics Congress. Sofie has been the director of Sense about Science EU since May 2016. She is based in Brussels and focuses on EU policy. She was trained as a botanist and has a background in molecular biology research. http://senseaboutscience.org/team/sofie-vanthournout/
 0:38:08 CSIcon 2017 Part #3 Susan Gerbic from Guerrilla Skepticism on Wikipedia chats to us before and after the convention. http://guerrillaskepticismonwikipedia.blogspot.com
 Also...
 SYDNEY Volunteer EOI Form - Skepticon Australia + Jason Silva: Awestruck
  https://docs.google.com/forms/d/e/1FAIpQLSdyuhG_sp7i-7oQMRjnmaP0WsYaNO3pJM5bHSMF1doEOnxlzg/viewform
 Australian Skeptics - Late night radio segment with Mike Williams http://www.2gb.com/podcast/richard-saunders-from-australian-skeptics-society/
 Australian Skeptics - Breakfast with John Stanley and Garry Linnell https://omny.fm/shows/john-and-garry/the-skeptics-debunk-all-things-ufo-or-do-they
 Maynard and Bunga Bunga LIVE EVENT http://www.maynard.com.au
 Skepticon Sydney http://www.skeptics.com.au</t>
  </si>
  <si>
    <t>bRf9nP3Xx9A</t>
  </si>
  <si>
    <t>2017 10 28</t>
  </si>
  <si>
    <t>https://youtu.be/1oYiVl_RRPU</t>
  </si>
  <si>
    <t>The Skeptic Zone %23471 - 29.Oct.2017</t>
  </si>
  <si>
    <t>0:00:00 Introduction Richard Saunders
 0:03:13 CSIcon 2017 Part #1 Join us at CSIcon 2017 as we wander the rooms and halls looking for skeptical people to interivew. This week: Eugenie C. Scott Rob Palmer Brian Dunning Extended interview with Britt Marie Hermes
 http://guerrillaskepticismonwikipedia.blogspot.com
 http://principlesofcuriosity.com/
 https://www.naturopathicdiaries.com/
 0:23:05 Australian patients vulnerable to quacks We live in the most scientific of ages where it is more than reasonable to expect that modern healthcare strategies will be underpinned by credible scientific evidence for their clinical effectiveness. However, we find flourishing, pseudoscientific concepts and practices that are an affront to our detailed knowledge of how our bodies function in health and disease. - John Dwyer
  http://www.smh.com.au/comment/australian-patients-vulnerable-to-quacks-20170924-gynuhn.html
 0:32:03 A Grain of Salt with Eran Segev This week Eran chats Mariusz Blochowiak at the European Skeptics Congress. Rational justification for the existence of the devil and the exorcism Mariusz Blochowiak studied physics at the University of Adam Mickiewicz in Poznan, Poland. Afterwards he did his PhD at the Max Planck Institute for Polymer Research in Mainz, Germany, focusing on polymer physics.
 Also...
 Australian Skeptics - Late night radio segment with Mike Williams http://www.2gb.com/podcast/richard-saunders-from-australian-skeptics-society/
 Australian Skeptics - Breakfast with John Stanley and Garry Linnell https://omny.fm/shows/john-and-garry/the-skeptics-debunk-all-things-ufo-or-do-they
 Maynard and Bunga Bunga http://www.maynard.com.au
 Skepticon Sydney http://www.skeptics.com.au</t>
  </si>
  <si>
    <t>1oYiVl_RRPU</t>
  </si>
  <si>
    <t>2017 10 21</t>
  </si>
  <si>
    <t>https://youtu.be/jQVhw7QDWnY</t>
  </si>
  <si>
    <t>The Skeptic Zone %23470 - 22.Oct.2017</t>
  </si>
  <si>
    <t>0:00:00 Introduction Richard Saunders
 0:04:40 A Grain of Salt with Eran Segev This week Eran chats THE ESP PODCAST at the European Skeptics Congress. András G Pintér, Hungary - Jelena Levin, Latvia - Pontus Böckman, Sweden. The European Skeptics Podcast is an independent, weekly show hosted by three skeptics from different countries, representing several organisations and projects. The main focus of the podcast is to support European level actions within the skeptical movement.
 http://theesp.eu
 0:22:30 “Illegal” for health funds to support some ‘natural’ therapies As part of its overhaul of private health insurance, the Federal government has decided to remove the insurance subsidy from a range of ‘natural’ therapies. A statement from the Department of Health says that consumers can still choose to access these services, but they will not be able to claim benefits from their insurer.
  http://www.skeptics.com.au/2017/10/17/illegal-for-health-funds-to-support-some-natural-therapies/
 0:27:27 A chat with Deborah Hyde about QED and the 2017 Ockham Awards Deborah Hyde is a British skeptic, folklorist, cultural anthropologist and Editor-in-Chief of The Skeptic.
 https://www.skeptic.org.uk
 0:42:38 A Piece of his Mind - With Professor Paul Willis Policy not Prizes Awards for science are all well and good, but could we be doing more?
 Media Engagement Services https://www.mediaengagementservices.com.au
 0:54:55 Maynard's spooky action... at a distance BUNGA BUNGA LIVE! The Festival of Dumb Ideas The hilarious podcast BUNGA BUNGA will be performed &amp;amp; recorded live! Tuesday 14th November at their local, The Harold Park Hotel, Glebe. Funny man Maynard &amp;amp; even funnier man Tim Ferguson, present an evening of comedy, wits and foolishness.. Tuesday 14th November $15 (el cheapo) Harold Park Hotel, Glebe
 https://www.trybooking.com/book/event?eid=325500&amp;amp;
 0:56:50 Susan Gerbic on tour in Sofia, Bulgaria Susan chats to Liubomir Baburov about organising public skeptic events in Bulgaria like Skeptics in the Pub and talks.
 http://ratio.bg
 Also...
 Australian Skeptics - Late night radio segment with Mike Williams http://www.2gb.com/podcast/richard-saunders-from-australian-skeptics-society/
 Australian Skeptics - Breakfast with John Stanley and Garry Linnell https://omny.fm/shows/john-and-garry/the-skeptics-debunk-all-things-ufo-or-do-they
 Maynard and Bunga Bunga http://www.maynard.com.au
 CSI Con - Las Vagas http://csiconference.org
 Skepticon Sydney http://www.skeptics.com.au</t>
  </si>
  <si>
    <t>jQVhw7QDWnY</t>
  </si>
  <si>
    <t>2017 10 15</t>
  </si>
  <si>
    <t>https://youtu.be/lj7A8wV0i98</t>
  </si>
  <si>
    <t>The Skeptic Zone %23469 - 15.Oct.2017</t>
  </si>
  <si>
    <t>0:00:00 Introduction Richard Saunders
 0:04:40 Interview with Ben Radford We ask Ben about so-called "Psychic Detectives", people who investigate crimes by using purported paranormal psychic abilities. Benjamin Radford is deputy editor of Skeptical Inquirer science magazine and a Research Fellow with the non-profit educational organization the Committee for Skeptical Inquiry. He has written over a thousand articles on a wide variety of topics, including urban legends, the paranormal, critical thinking, and media literacy.
 https://squaringthestrange.wordpress.com/
 0:24:40 “Australian-first” penalties for male hormone clinic Wellness Enterprises Pty Limited, which traded as Australian Male Hormone Clinic, has been fined $127,500 plus costs after being found guilty and convicted of 17 charges related to unlawful advertising of regulated health services. Charges brought by the Australian Health Practitioner Regulation Agency (AHPRA) followed advertisements the business published in newspapers around Australia between February and August 2017 for treatment of testosterone deficiency.
  http://www.skeptics.com.au/2017/10/05/australian-first-penalties-for-male-hormone-clinic/
 0:30:30 A Grain of Salt with Eran Segev This week Eran chats Leo Igwe at the European Skeptics Congress. Leo Igwe is a Nigerian human rights advocate and humanist. Igwe is a former Western and Southern African representative of the International Humanist and Ethical Union, and has specialized in campaigning against and documenting the impacts of child witchcraft accusations.
 0:43:22 Maynard's spooky action... at a distance BUNGA BUNGA LIVE! The Festival of Dumb Ideas The hilarious podcast BUNGA BUNGA will be performed &amp;amp; recorded live! Tuesday 14th November at their local, The Harold Park Hotel, Glebe. Funny man Maynard &amp;amp; even funnier man Tim Ferguson, present an evening of comedy, wits and foolishness.. Tuesday 14th November $15 (el cheapo) Harold Park Hotel, Glebe
 https://www.trybooking.com/book/event?eid=325500&amp;amp;
 0:45:16 Susan Gerbic on tour in Italy Susan chats to Chiara Pasquini CICAP (Italian Committee for the Investigation of Claims of the Pseudosciences) CICAP reaches out to the public through conferences and public lectures, radio and television appearances, through the publication of Query a quarterly magazine (formerly Scienza &amp;amp; Paranormale, ‘Science &amp;amp; Paranormal’), books and articles regarding these topics, through the conservation of a library and an archive of articles. Additional material, both on CICAP own research as well as foreigner skeptical and scientific papers translated into Italian, is published on QueryOnline, the online version of the printed magazine.
 http://www.ecso.org/organization/cicap/
 0:51:26 Loose Ends We hear from Dr Angie Mattke from the USA.
 Also... Australian Skeptics - Late night radio segment with Mike Williams http://www.2gb.com/podcast/richard-saunders-from-australian-skeptics-society/
 Australian Skeptics - Breakfast with John Stanley and Garry Linnell https://omny.fm/shows/john-and-garry/the-skeptics-debunk-all-things-ufo-or-do-they
 CSI Con - Las Vagas http://csiconference.org
 Skepticon Sydney http://www.skeptics.com.au</t>
  </si>
  <si>
    <t>lj7A8wV0i98</t>
  </si>
  <si>
    <t>2017 10 07</t>
  </si>
  <si>
    <t>https://youtu.be/u8ucqL3sYlU</t>
  </si>
  <si>
    <t>The Skeptic Zone %23468 - 8.Oct.2017</t>
  </si>
  <si>
    <t>0:00:00 Introduction Richard Saunders
 0:06:40 Interview with Dr Pamela Gay We find out how Dr Pamela Gay and you can help NASA analyze more than 1.5 million images taken by astronauts on the International Space Station! They need your help analyzing these images – this is a task only a human like you can accomplish. Please join them in enhancing NASA’s extensive catalogue of astronaut images that can be used for science and enjoyed for their beauty.
 https://cosmoquest.org/x/beta/
 0:23:14 SHONKY Awards CHOICE's annual awards name and shame the shonkiest products and companies taking advantage of Australian consumers. - SHONKY: (adjective) Australian slang meaning "unreliable, unsound, dishonest, poor or of dubious quality; shoddy".
 https://www.choice.com.au/shonky-awards
 0:30:55 Maynard's spooky action... at a distance Billie and the Dinosaurs Interviews with Tim Ferguson, Geoff and David Willis Three hundred million years ago, the world of the dinosaurs was called Pangea - a landmass that covered half the Earth until it broke into two supercontinents - Laurasia and Gondwanaland, which then broke into even more pieces, the largest of which was the island continent of Australia. Then, a great asteroid smashed into the Earth. And this started the Ice Age! And just like that, the dinosaurs were gone. Extinct. At least that’s what Mrs Chalkmore taught her Year 4 class; and only one of her students knew that she was completely and utterly wrong - a girl called Billie.
 http://www.billieandthedinosaurs.com
 0:40:07 A Grain of Salt with Eran Segev This week Eran chats to Massimo Polidoro and James Randi at the European Skeptics Congress.
 0:45:50 Susan Gerbic on tour in Germany Susan chats to Holm Gero Hümmler who has been active in the German skeptics' group GWUP since 1990s. He was a regional spokesman and convenor for the Frankfurt area. For several years he was an editor of The Skeptiker magazine
 http://guerrillaskepticismonwikipedia.blogspot.com.au
 Also...
 Australian Skeptics - Late night radio segment with Mike Williams http://www.2gb.com/podcast/richard-saunders-from-australian-skeptics-society/
 Australian Skeptics - Breakfast with John Stanley and Garry Linnell https://www.talkinglifestyle.com.au/?s=skeptics
 Maynard and Bunga Bunga http://www.maynard.com.au CSI Con - Las Vagas http://csiconference.org QED - Manchester http:https://www.talkinglifestyle.com.au/?s=skepticss//www.qedcon.org  QED - Skepticamp Manchester http://www.skepticamp.co.uk
 SITP Organiser Survey - http://glasgowskeptics.com/sitp
 Skepticon Sydney http://www.skeptics.com.au</t>
  </si>
  <si>
    <t>u8ucqL3sYlU</t>
  </si>
  <si>
    <t>2017 10 01</t>
  </si>
  <si>
    <t>https://youtu.be/b9TqtnqbSRc</t>
  </si>
  <si>
    <t>The Skeptic Zone %23467- 1.Oct.2017</t>
  </si>
  <si>
    <t>0:00:00 Introduction Richard Saunders
 0:07:00 Interview with Stevyn Colgan Stevyn Colgan is a British writer, artist and speaker. A former researcher and scriptwriter for the BBC TV series QI and the regular QI Annuals, and for QI's BBC Radio 4 sister show The Museum of Curiosity.
 Why did the policeman cross the road? TED X https://www.youtube.com/watch?v=lFfUskk2aXg
  https://unbound.com/books/why-did-the-policeman-cross-the-road
 https://unbound.com/books/a-murder-to-die-for
 0:25:34 Australian Skeptics offers funds for skeptical programs and activities Australian Skeptics Inc (ASI) is committed to increasing and fostering the skeptical movement in Australia, and consequently has a history of supporting various programs around Australia that promote our aims
  http://www.skeptics.com.au/2017/09/25/asi-offers-funds-for-skeptical-programs-and-activities/
 0:27:34 Brew Ha Ha: Science in less time than it takes to order a coffee With Casey Harrigan On Sept 22, we said happy birthday to scientist and inventor, Michael Faraday (1791-1867). A huge thank you for all the contributions you've made from the electric motor to his discoveries with electromagnetism. We couldn't be here without you!
 https://www.australiascience.tv
 0:29:39 A Grain of Salt with Eran Segev This week Eran chats Claire Klingenberg before and just after the European Skeptics Congress.
 0:37:28 Homeopathy is still nonsense Homeopathic remedies are 'nonsense and risk significant harm' say 29 European scientific bodies. NHS has said it will stop offering the alternative treatment - which has several high-profile celebrity fans.
  http://www.independent.co.uk/news/uk/home-news/homeopathy-nonsense-risk-harm-29-european-academies-science-advisory-council-remedies-a7963786.html
 0:45:50 Susan Gerbic from the European Skeptics Congress Susan chats to Mentalist and Paranormal Investigator Jakub Kroulik from the Czech Republic. Also She catches up with some of her editors, Ryan Harding and Walkeria Rubles from Guerrilla Skepticism on Wikipedia.
 http://guerrillaskepticismonwikipedia.blogspot.com.au
 Also...
 Richard Saunders and Tim Medham - late night radio segment with Mike Williams http://www.2gb.com/podcast/richard-saunders-from-australian-skeptics-society/
 Maynard and Bunga Bunga http://www.maynard.com.au CSI Con - Las Vagas http://csiconference.org QED - Manchester qedcon.org QED - Skepticamp Manchester http://www.skepticamp.co.uk
 SITP Organiser Survey - http://glasgowskeptics.com/sitp
 Skepticon Sydney http://www.skeptics.com.au</t>
  </si>
  <si>
    <t>b9TqtnqbSRc</t>
  </si>
  <si>
    <t>2017 09 24</t>
  </si>
  <si>
    <t>https://youtu.be/z-1rV-HTQmo</t>
  </si>
  <si>
    <t>The Skeptic Zone %23466- 24.Sept.2017</t>
  </si>
  <si>
    <t>0:00:00 Introduction Richard Saunders
 0:05:00 Susan Gerbic All roads lead to Europe and the European Skeptics Congress. We catch up with Susan Gerbic as she travels from country to country, making her way to the main event.
 http://guerrillaskepticismonwikipedia.blogspot.com.au
 0:16:35 Bent Spoon nominations for 2017 The nominations for the 2017 Australian Skeptics’ Bent Spoon award have been published, featuring an array of potential winners and dis-honourees. The Spoon is awarded to the most preposterous piece of paranormal or pseudoscientific piffle of the year, and is one of the least sought-after awards on the woo calendar. Past winners include Paleo Pete Evans, Homeopathy Plus, the Lutec free energy generator, a whole range of universities, and a psychic dentist.
  http://www.skeptics.com.au/2017/09/21/bent-spoon-nominations-for-2017-abc-nicm-newcastle-city-council-and-more/
 0:20:20 Brew Ha Ha: Science in less time than it takes to order a coffee With Kelly Wong History became HERstory when researchers used genomics to confirm that a Viking warrior was, in fact female - not male as anthropologists and historians had assumed.
  https://www.australiascience.tv/vod/brew-ha-ha-technology-rewrites-history/
 0:22:00 A Piece of his Mind - With Professor Paul Willis No Time for Heroes Heroes on the big screen are all very well, but should we be looking to more realistic answers to the problems of the world?
 Media Engagement Services https://www.mediaengagementservices.com.au
 0:28:13 Anti-vaccination GP John Piesse - Update Dr John Piesse suspended from practice - Children in peril due to his actions - What he really thinks about vaccination.
 Mitcham anti-vax doctor John Piesse suspended by medical board https://tinyurl.com/ydaraz9o
 Kinder Kids - Herald Sun https://tinyurl.com/ycvajfz6
 0:35:00 A Grain of Salt with Eran Segev This week Eran chats Yoav Landsman about his work with Space IL and the $30M Google Lunar XPRIZE to get to the moon.
 http://www.spaceil.com/mission
 https://lunar.xprize.org
  Also...
 Richard Saunders and Tim Medham - late night radio segment http://www.2gb.com/?s=Skeptics
 Maynard and Bunga Bunga maynard.com.au CSI Con - Las Vagas http://csiconference.org QED - Manchester http://www.qedcon.org QED - Skepticamp Manchester skepticamp.co.uk
 SITP Organiser Survey - http://glasgowskeptics.com/sitp
 Skepticon Sydney http://www.skeptics.com.au</t>
  </si>
  <si>
    <t>z-1rV-HTQmo</t>
  </si>
  <si>
    <t>2017 09 17</t>
  </si>
  <si>
    <t>https://youtu.be/G3L1p6MPAL8</t>
  </si>
  <si>
    <t>The Skeptic Zone %23465- 17.Sept.2017</t>
  </si>
  <si>
    <t>0:00:00 Introduction Richard Saunders
 0:05:05 An interview with Kurt Andersen We discuss his new book FANTASYLAND: How America Went Haywire: A 500-Year History Conspiracy Theories: Nearly 1/2 of Americans believe that millions of people voted illegally in the 2016 election. 1/3 believe global warming is a hoax. 1/3 believe that extraterrestrials have visited (or now reside) on earth. 1/4 believe that U.S. officials planned the 9/11 attacks. How did we arrive at this point?
  http://www.penguinrandomhouse.com/books/209776/fantasyland-by-kurt-andersen/9781400067213/
 0:16:30 Brew Ha Ha: Science in less time than it takes to order a coffee With Ben Lewis Your 5 Step Asteroid Success Plan. Want to become an asteroid mining magnate? Thanks to a new law in Luxembourg we've come up with a foolproof five step plan.
  https://www.australiascience.tv/vod/brew-ha-ha-your-5-step-asteroid-success-plan/
 0:18:40 Maynard's Spooky Action.... Dr Karl Kruszelnicki, one of Australia's top science communicators, talks to Maynard about dreams, memories, tiny spiders and loud shirts!
 0:38:17 Live report from an Anti-Vax Rally in Sydney Richard Saunders reports from a poorly attended ant-vaccination rally in Sydney and is confronted by one of the organisers. Also, The NSW Parliament has passed legislation removing exemptions for conscientious objection in vaccination rules and tightening vaccination requirements for childcare centres and schools. Parents who refuse to vaccinate their children will no longer be allowed to enrol them in child care with the “conscientious objector” option scrapped from January 2018.
  http://www.skeptics.com.au/2017/09/14/nsw-parliament-no-conscientious-objection-to-vaccination
 0:52:35 Australian Skeptics $100,000 Prize, turned down on TV Ruthie Phillips, who bills herself as “Australia’s Top Clairvoyant-Medium”, has turned down an offer to be tested for the Australian Skeptics’ $100,000 challenge. The offer was made to her by Australian Skeptics Inc committee member Richard Saunders on Channel 7’s Weekend Sunrise program on September 9.
  http://www.skeptics.com.au/2017/09/11/top-clairvoyant-refuses-skeptics-100000-challenge
 Richard Saunders on Sundrise TV - Video https://au.tv.yahoo.com/sunrise/video/watch/37020419/prove-youre-a-psychic-and-win-100-000/#page1
 Also...
 Richard Saunders and Tim Medham - late night radio segment http://www.2gb.com/?s=Skeptics
 Comedy Writing Masterclass with Tim Ferguson http://www.cheekymonkeycomedy.com/comedy-writing-masterclass-2
 Maynard and Bunga Bunga maynard.com.au CSI Con - Las Vagas http://csiconference.org European Skeptics Congress - Wroclaw http://euroscepticscon.org QED - Manchester qedcon.org QED - Skepticamp Manchester skepticamp.co.uk
 SITP Organiser Survey - http://glasgowskeptics.com/sitp
 Skepticon Sydney http://www.skeptics.com.au</t>
  </si>
  <si>
    <t>G3L1p6MPAL8</t>
  </si>
  <si>
    <t>2017 09 10</t>
  </si>
  <si>
    <t>https://youtu.be/aXuTJHZbbQY</t>
  </si>
  <si>
    <t>The Skeptic Zone %23464- 10.Sept.2017</t>
  </si>
  <si>
    <t>0:00:00 Introduction Richard Saunders Including an update on anti-vaccination GP John Piesse. http://www.smh.com.au/victoria/medical-regulator-police-raid-antivax-gp-john-piesses-mitcham-clinic-20170909-gye3ak.html
 0:06:15 Stranger Things Down Under at the Oz Paranormal Expo Join Lara Benham, Alethia Dean and Richard Saunders as they once again brave the wonders of the paranormal expo.
 https://www.facebook.com/StrangerThingsDownUnder http://www.ozparaexpo.com.au https://www.facebook.com/sydney.ufoclub http://www.moonlarkmedia.com http://www.appighosthunts.com
 0:18:45 A Grain of Salt with Eran Segev This week Eran chats to Dr Keren Landsman Dr Landsman is an Israeli physician specialising in epidemiology and public health. She writes science fiction and the Hebrew blog ‘End of the world’. http://www.realitybugs.me
 0:32:31 Brew Ha Ha: Science in less time than it takes to order a coffee With Ben Lewis Some scientists think humans have an upper age limit of 115, but others think we could live far longer. Our life expectancies are increasing, but the very oldest humans just aren't getting older. https://www.australiascience.tv/vod/brew-ha-ha-the-limit-of-your-lifespan/
 0:36:36 Chris Higgins talks about SkeptiCamp in Manchester A SkeptiCamp is a free conference that celebrates the incredible work done by grassroots skeptics and activists. At SkeptiCamp, it’s the attendees who are responsible for the creation and delivery of the days content, and anyone is welcome to present a talk. You don’t need to be a published author, famous podcaster or professional communicator to get involved. SkeptiCamp is about providing an open and accessible platform for all members of the skeptical community to share their ideas, collaborate and discuss the topics they’re passionate about. http://www.skepticamp.co.uk
 0:45:00 Australian Skeptics $100,000 Prize For amost 40 years, Australian Skeptics have offered a cash prize to anyone who can prove they have paranormal powers. Paranormal proof: Australian Skeptics' $100,000 prize still unclaimed 37 years on http://www.abc.net.au/news/2017-09-04/australian-skeptics-paranormal-proof-prize-still-unclaimed/8852060  Richard Saunders on Sundrise TV - Video https://au.tv.yahoo.com/sunrise/video/watch/37020419/prove-youre-a-psychic-and-win-100-000/#page1
 Also...
 Richard Saunders and Tim Medham - late night radio segment http://www.2gb.com/?s=Skeptics
 Maynard and Bunga Bunga http://www.maynard.com.au CSI Con - Las Vagas http://csiconference.org European Skeptics Congress - Wroclaw http://euroscepticscon.org QED - Manchester http://www.qedcon.org QED - Skepticamp Manchester http://www.skepticamp.co.uk
 SITP Organiser Survey - http://glasgowskeptics.com/sitp
 Skepticon Sydney http://www.skeptics.com.au
 &amp;nbsp;</t>
  </si>
  <si>
    <t>aXuTJHZbbQY</t>
  </si>
  <si>
    <t>2017 09 03</t>
  </si>
  <si>
    <t>https://youtu.be/ANI6QmqYyHA</t>
  </si>
  <si>
    <t>The Skeptic Zone %23463- 3.Sept.2017</t>
  </si>
  <si>
    <t>0:00:00 Introduction Richard Saunders
 &amp;nbsp; 0:05:27 A Grain of Salt with Eran Segev This week Eran chats to Cara Santa Maria. Cara Santa Maria is a Los Angeles Area Emmy and Knight Foundation Award winning journalist, science communicator, television personality, producer, and podcaster. She is also part of the Skeptics' Guide to the Universe podcast. http://carasantamaria.com
 0:27:24 Brew Ha Ha: Science in less time than it takes to order a coffee With Casey Harrigan In the fight between Floyd Mayweather and Conor McGregor, the most dangerous things in the boxing ring might have been the gloves. This is why the ref's call - and declaration of Mayweather as the winner - was the right call.  https://www.australiascience.tv/vod/brew-ha-ha-the-most-dangerous-thing-in-boxing-may-be-the-gloves/
 &amp;nbsp;0:29:10 An interview with Prof. Paul Willis Paul is a former Director of the Royal Institution of Australia, presenter on ABC TV's Catalyst program, palaeontologist and career science communicator. His life has centred around telling stories for science. His career in science communications has seen him on television across the country with the ABC and acting as Director at the Royal Institution of Australia (RiAus), Australia’s premier science communications organisation. His is currently an Adjunct Associate Professor in Palaeontology at Flinders University. https://www.mediaengagementservices.com.au
 0:46:40 The Raw Skeptic Report... with Heidi Robertson In the last of her reports from 'Star Stuff', Heidi chats to Frank about Astro Anarchy. https://www.facebook.com/Astro-Anarchy-295399253967757
 &amp;nbsp;0:50:56 Anti-Vax GP update Embattled anti-vaccination GP John Piesse has agreed to temporarily stop practising as a doctor after he was advised that his medical registration could be suspended. also 'World's number 1 anti-vaxxer' Kent Heckenlively denied entry to Australia The self-proclaimed "world's number one anti-vaxxer" has been denied permission to visit Australia.Immigration Minister Peter Dutton said on Thursday Kent Heckenlively? would not be able to tour Australia later this year as part of an international campaign calling for a pause in childhood vaccinations.  http://www.smh.com.au/federal-politics/political-news/worlds-number-1-antivaxxer-kent-heckenlively-denied-entry-to-australia-20170831-gy7u82.html   http://www.theage.com.au/victoria/antivax-melbourne-gp-john-piesse-agrees-to-stop-practising-as-a-doctor-20170831-gy87dp.html
 &amp;nbsp;Also...
 Richard Saunders and Tim Medham - late night radio segment http://www.2gb.com/?s=Skeptics
 Maynard and Bunga Bunga maynard.com.au CSI Con - Las Vagas http://csiconference.org European Skeptics Congress - Wroclaw http://euroscepticscon.org QED - Manchester qedcon.org QED - Skepticamp Manchester skepticamp.co.uk
 Skepticon Sydney http://www.skeptics.com.au
 &amp;nbsp;
 &amp;nbsp;</t>
  </si>
  <si>
    <t>ANI6QmqYyHA</t>
  </si>
  <si>
    <t>2017 08 27</t>
  </si>
  <si>
    <t>https://youtu.be/zYAfIXxfpzQ</t>
  </si>
  <si>
    <t>The Skeptic Zone %23462- 27.Aug.2017</t>
  </si>
  <si>
    <t>0:00:00 Introduction Richard Saunders Including Evan Bernstein from the Skeptics Guide to the Universe remarks during the solar eclipse.
 0:07:14 A Grain of Salt with Eran Segev This week Eran chats to Astronomer Dr Pamela Gay, the Director of Technology and Citizen Science at the Astronomical Society of the Pacific. Planet maps and more! https://www.astrosociety.org http://www.astronomycast.com
 0:17:50 The Raw Skeptic Report... with Heidi Robertson Exciting news for the Northern Rivers Vaccination Supporters Group as they have been nominated the North Coast Primary Health Network’s 2017 Community Choice Excellence Award. You can view their video and vote here: http://ncphn.org.au/excellence/community-choice
 0:22:16 Brew Ha Ha: Science in less time than it takes to order a coffee With Shuj Esufali Let's make algae Australian of the Year! The first evidence of an algae explosion which led to all life on Earth has been found in central Australia. It's time we recognised this little Aussie battler. bit.ly/2whTkFj
 0:24:04 Anti-Vax doctor outs himself after a screening of VaXXed. A Melbourne doctor who promotes “natural healing” and who helps parents to avoid compulsory vaccinations for their children is reportedly being investigated by Australia’s health watchdog. https://www.theguardian.com/society/2017/aug/24/doctor-investigated-over-helping-unvaccinated-children-avoid-no-jab-no-play-law-reports  http://www.theage.com.au/victoria/antivax-melbourne-gp-john-piesse-faces-suspension-by-medical-regulator-20170824-gy30qt.html  https://www.theguardian.com/australia-news/2017/aug/26/melbourne-gp-accused-of-helping-parents-avoid-vaccinations-reprimanded-13-years-ago
 0:40:48 Maynard's Spooky Action.... Maynard at Sydney Science Festival - Schools Event at the Australian Museum Interviews with... Tthe Australian Mathematical Sciences Institute http://amsi.org.au Dr Anne Marie Musser Honorary Research Associate at Australian Museum - Jenolan Caves - University of New South Wales http://www.jenolancaves.org.au Thomas Jeffries from the Joint Academic Microbiology Seminars http://www.jams.org.au Olga from the WILD LIFE Sydney Zoo on Darling Harbour https://www.wildlifesydney.com.au Also hightlights and fun with the Mystery Investigators show. http://www.mysteryinvestigators.com
 Also... Richard Saunders and Tim Medham - late night radio segment http://www.2gb.com/?s=Skeptics Maynard and Bunga Bunga maynard.com.au CSI Con - Las Vagas http://csiconference.org European Skeptics Congress - Wroclaw http://euroscepticscon.org QED - Manchester qedcon.org Skepticon Sydney http://www.skeptics.com.au</t>
  </si>
  <si>
    <t>zYAfIXxfpzQ</t>
  </si>
  <si>
    <t>2017 08 20</t>
  </si>
  <si>
    <t>https://youtu.be/jzVuMKah14Q</t>
  </si>
  <si>
    <t>The Skeptic Zone %23461- 20.Aug.2017</t>
  </si>
  <si>
    <t>0:00:00 Introduction Richard Saunders
 0:05:22 Look out! Total Solar Eclipse 2017 Evan Bernstein from the Skeptics Guide to the Universe joins us to talk about the upcoming eclipse. Evan also notes the 10 year anniversary since the passing of Perry DeAngelis. https://eclipse2017.nasa.gov https://en.wikipedia.org/wiki/Solar_eclipse_of_July_22,_2028
 0:18:00 Brew Ha Ha: Science in less time than it takes to order a coffee With Kelly Wong In the green corner: South Australia's newly announced solar thermal power plant. In the black corner: Queensland's proposed coal mine. Which form of energy production will triumph? We know where we're placing our bets https://www.australiascience.tv/vod/brew-ha-ha-australias-energy-showdown
 0:19:42 The Raw Skeptic Report... with Heidi Robertson While at the recent Star Stuff Astronomy weekend, Heidi met John who has touching story to tell of the struggle of his late son. A cautionary message for us all about the dangers of not vaccinating. https://campaigns.health.gov.au/immunisationfacts
 0:31:44 Maynard's Spooky Action.... Maynard at Sydney Science Festival, live from the Powerhouse Museum Interviews with... Yarra the Diamond Python https://taronga.org.au Dr Jodi Rowley http://jodirowley.com Dr Joanne Ocock http://www.csu.edu.au/research/ilws/team/profiles/adjuncts/jo-ocock  Dr Rebecca Swanson http://www.environment.nsw.gov.au/news?search=Hunter%20river%20reports  https://sydneyscience.com.au/2017
 Also... Richard Saunders and Tim Medham - late night radio segment http://www.2gb.com/?s=Skeptics Maynard and Bunga Bunga maynard.com.au CSI Con - Las Vagas http://csiconference.org European Skeptics Congress - Wroclaw http://euroscepticscon.org QED - Manchester qedcon.org Skepticon Sydney http://www.skeptics.com.au</t>
  </si>
  <si>
    <t>jzVuMKah14Q</t>
  </si>
  <si>
    <t>2017 08 13</t>
  </si>
  <si>
    <t>https://youtu.be/KqWZbXDWBxs</t>
  </si>
  <si>
    <t>The Skeptic Zone %23460- 13.Aug.2017</t>
  </si>
  <si>
    <t>0:00:00
 Introduction
 Richard Saunders
 &amp;nbsp;
 0:05:22
 Reports from NECSS
 This week we chat to Natalie Newell from The Science Enthusiast Podcast.
 http://scienceenthusiast.libsyn.com
 &amp;nbsp;
 0:11:30
 Interview with Ann Reid #4
 Ann Reid from the National Center for Science Education in the USA tells us about science outreach to schools.
 https://ncse.com/
 &amp;nbsp;
 0:21:30
 Brew Ha Ha: Science in less time than it takes to order a coffee
 With Casey Harrigan
 Researchers have found a protein that mimics the effects of exercise on the heart, while it's great news for those with heart failure, it's not an excuse to skip your workouts.
  https://www.australiascience.tv/vod/brew-ha-ha-theres-no-such-thing-as-an-exercise-pill/
 &amp;nbsp;
 0:24:20
 Anti-vaccination advocate 'banned from Australia' after documentary tour
 The producer behind a controversial anti-vaccination film which has been touring Australia has been banned from returning to the country for three years.
  http://www.theage.com.au/victoria/controversial-antivaxers-banned-from-australia-after-documentary-tour-20170808-gxs44o.html
 &amp;nbsp;
 0:38:13
 Maynard's Spooky Action....
 Maynard at Skeptics in the Pub
 Do our pubbers have psychic powers? Find out when Maynard reports on a series of tests live from the rooms at the Occidental Hotel.
 With Ian Bryce and Jessica Hazzard-White.
 &amp;nbsp;
 Also...
 Richard Saunders and Tim Medham - late night radio segment http://www.2gb.com/?s=Skeptics
 Maynard and Bunga Bunga maynard.com.au CSI Con - Las Vagas http://csiconference.org European Skeptics Congress - Wroclaw http://euroscepticscon.org QED - Manchester qedcon.org
 Skepticon Sydney http://www.skeptics.com.au
 &amp;nbsp;</t>
  </si>
  <si>
    <t>KqWZbXDWBxs</t>
  </si>
  <si>
    <t>2017 08 05</t>
  </si>
  <si>
    <t>https://youtu.be/G0UWfixjBiE</t>
  </si>
  <si>
    <t>The Skeptic Zone %23459 - 6.Aug.2017</t>
  </si>
  <si>
    <t>0:00:00 Introduction Richard Saunders
 0:05:30 The Diet Skeptic... with Mandy-Lee Noble Australia is one of many countries that have water fluoridation programs currently operating, however there are forces at work trying to remove this important health initiative.
 0:15:00 Professor Stefan sojka The 'eat less' diet!
 0:16:23
 VaXXed on Tour in Australia We report on some of the media coverage of this anti-vaccination crusade. http://www.abc.net.au/news/2017-07-26/school-tricked-into-allowing-anti-vaxxer-film-screening/8745154  http://www.skeptics.com.au/2017/08/01/anti-vax-film-screened-at-anu  https://www.immunisationfoundation.org.au/light-for-riley http://www.heraldsun.com.au/news/inside-the-antivaccination-cult/news-story/10ba867d15778a30d88b3ae4ed262a05  http://www.2gb.com/podcast/ray-hadley-bars-anti-vaxxers-for-life  https://omny.fm/shows/mornings-with-neil-mitchell/neil-mitchell-speaks-with-dr-john-cunningham-about  https://christianporter.dss.gov.au/media-releases/no-jab-no-pay-lifts-immunisation-rates
 0:32:00 Interview with Ann Reid #3 This week Ann Reid from the National Center for Science Education in the USA tells us about the work she conducted into sequencing the genome of the 1918 Spanish Influenza Virus. https://ncse.com/
 0:45:18 Brew Ha Ha: Science in less time than it takes to order a coffee With Ben Lewis Turns out T-Rex was only capable of a 20km/hr power walk, not a flat out sprint. It would still probably catch you though. bit.ly/2ualQW8
 0:46:52 The Raw Skeptic Report... with Heidi Robertson ANTI-VAXERS and vaccination slackers suffering from preventable diseases are clogging ­Australia’s hospitals and putting a massive burden on the public health purse. People with vaccine-­preventable diseases spent a total of 338,686 days in hospital across the nation in 2015-16, new figures reveal. (by Jane Hansen) http://www.dailytelegraph.com.au/news/nsw/patients-lacking-vaccination-spend-on-average-nearly-week-in-hospital/news-story/1a04add4738309c9ae6b503c30fd45d9
 Also...
 Richard Saunders and Tim Medham - late night radio segment http://www.2gb.com/?s=Skeptics Maynard and Bunga Bunga may</t>
  </si>
  <si>
    <t>G0UWfixjBiE</t>
  </si>
  <si>
    <t>2017 07 30</t>
  </si>
  <si>
    <t>https://youtu.be/_J-rGv3mavA</t>
  </si>
  <si>
    <t>The Skeptic Zone %23458 - 30.July.2017</t>
  </si>
  <si>
    <t>0:00:00 Introduction Richard Saunders
 0:06:10 More Good Thinking with Michael Marshall Marsh brings us up to date with the latest news on homeopathy in the UK with recommendations being looked at that would help curtail this quackery. http://goodthinkingsociety.org
 0:15:00 Reports from NECSS Bob Novella from the The Skeptics' Guide to the Universe Podcast joins us to chat about what it's like to perform live in front of a skeptical audience..
 0:23:00 Brew Ha Ha: Science in less time than it takes to order a coffee With Shuj Esufali NASA is looking at the art of origami to help it send people to Mars! https://www.australiascience.tv
 0:24:40 The Raw Skeptic Report... with Heidi Robertson Hendra virus infection is a serious condition which can be fatal. The virus was first discovered after an outbreak of illness in horses Hendra, Brisbane in 1994.
 0:35:20 Interview with Ann Reid #2 This week Ann Reid from the National Center for Science Education in the USA tells us about the problems faced when trying to communicate the science of climate change. https://ncse.com/
 Also...
 Space Time with Stuart Gary and guest Eran Segev https://audioboom.com/channel/starstuffwithstuartgary
 Richard Saunders and Tim Medham - late night radio segment http://www.2gb.com/?s=Skeptics
 Mordi Skeptics in the Pub https://www.meetup.com/Mordi-Skeptics-in-the-Pub
 Maynard and Bunga Bunga maynard.com.au CSI Con - Las Vagas http://csiconference.org European Skeptics Congress - Wroclaw http://euroscepticscon.org QED - Manchester qedcon.org
 Skepticon Sydney http://www.skeptics.com.au</t>
  </si>
  <si>
    <t>_J-rGv3mavA</t>
  </si>
  <si>
    <t>2017 07 22</t>
  </si>
  <si>
    <t>https://youtu.be/ibB1Y8Ej0qQ</t>
  </si>
  <si>
    <t>The Skeptic Zone %23457 - 23.July.2017</t>
  </si>
  <si>
    <t>0:00:00 Introduction Richard Saunders
 0:05:06 Reports from NECSS Claire Klingenberg joins us to talk about the 17th European Skeptics Congress. http://euroscepticscon.org http://www.sysifos.cz
 0:10:52 Brew Ha Ha: Science in less time than it takes to order a coffee With Ben Lewis The Government has announced a review into the space industry in Australia. We think it's time we had an agency of our own. Australia - let's go to space. https://www.australiascience.tv
 0:14:15 The Raw Skeptic Report... with Heidi Robertson This week Heidi gives us an overview of the recent Star Stuff astronomy meetining in Bryon Bay, and even goes for a walk on Mars! Dr Duane Hamacher https://starstuff.com.au/2017/02/21/speaker-spotlight-dr-duane-hamacher/  Mark Gee http://theartofnight.com/ Dr David Malin https://www.davidmalin.com/ Dr Fred Watson http://www.fredwatson.com.au/ Dr Katie Mack http://www.astrokatie.com/ Dr Karl Kruszelnicki http://drkarl.com/ Dylan O'Donnell http://deography.com/ Dr Alan Duffy http://www.alanrduffy.com/ Jamie Anderson https://www.gspacetech.com/ Michaela Jeffery https://starstuff.com.au/2017/05/25/bonus-speakers/
 0:33:17 Interview with Ann Reid #1 Ann Reid became the executive director of NCSE in 2014. For 15 years she worked as a research biologist at the Armed Forces Institute of Pathology, where she was responsible for sequencing the 1918 flu virus. She served as a Senior Program Officer at the NRC's Board on Life Sciences for five years and most recently, as director of the American Academy of Microbiology. https://ncse.com/
 0:45:50 Book Review - Nibbling on Einstein's Brain Journal Science affects every part of our lives. It can determine the foods we eat, the clothes we weareven the video games we play. But how do you tell the good science from the bad? Bite into Nibbling on Einstein's Brain and learn some winning strategies for sorting the good from the misleading in science. https://www.bookdepository.com/Nibbling-on-Einstein-s-Brain/9781554511860
 Also... Maynard and Bunga Bunga maynard.com.au CSI Con - Las Vagas http://csiconference.org European Skeptics Congress - Wroclaw http://euroscepticscon.org QED - Manchester qedcon.org Skepticon Sydney http://www.skeptics.com.au</t>
  </si>
  <si>
    <t>ibB1Y8Ej0qQ</t>
  </si>
  <si>
    <t>2017 07 16</t>
  </si>
  <si>
    <t>https://youtu.be/_IWS6srg3qQ</t>
  </si>
  <si>
    <t>The Skeptic Zone %23456 - 16.July.2017</t>
  </si>
  <si>
    <t>0:00:00 Introduction Richard Saunders
 0:05:00 Reports from NECSS Sharon Roney from Guerrilla Skepticism on Wikipedia and Richard Saunders wander around the auditorium before the start of the Northeast Conference on Science and Skepticism in New York.
 https://www.facebook.com/GSoWproject
 Later Richard catches up with Dr Harriet Hall, MD to chat about her video series.
 https://sciencebasedmedicine.org/author/harriet-hall
 0:12:20 Brew Ha Ha: Science in less time than it takes to order a coffee With Shuj Esufali A smart device with AI called emergency services during a domestic violence incident and possibly saved lives as a result. When it comes to domestic violence, AI could save a lot more.
 https://www.australiascience.tv
 0:15:00 Dr Rachie Reports... wih Dr Rachael Dunlop This week Dr Rachie interviews Craig Egan about the Vaxxed bus is tour across the USA, spreading fear and disinformation about vaccines. Craig is following their route, refuting them with facts and evidence and sometimes lulz at every stop.
 https://www.gofundme.com/craigs-provax-world-tour
 http://www.jhrl.com/toxic-puzzle-hunt-hidden-killer
 0:36:15 TGA’s list of medical indications full of pseudoscience The Therapeutic Goods Administration (TGA) has published a draft list of “permitted indications” for listed complementary medicines that includes many terms and concepts that are straight out of the pseudoscience catalogue.
  http://www.skeptics.com.au/2017/07/10/tgas-list-of-medical-indications-full-of-pseudoscience/
 0:42:00 Kevin Davies interviews Professor John Carver Professor John Carver has been Director of the Research School of Chemistry at the Australian National University in Canberra. He undertook his undergraduate (First-class Honours) degree in Chemistry at the University of Adelaide. In 1983, he was awarded his Ph.D. in Biological Chemistry from the Australian National University and subsequently undertook post-doctoral studies in Biochemistry at the Universities of Oxford and Adelaide.
 http://www.publish.csiro.au/book/7366
 Also...
 CSI Con - Las Vagas http://csiconference.org European Skeptics Congress - Wroclaw http://euroscepticscon.org QED - Manchester qedcon.org
 Skepticon Sydney http://www.skeptics.com.au</t>
  </si>
  <si>
    <t>_IWS6srg3qQ</t>
  </si>
  <si>
    <t>2017 07 09</t>
  </si>
  <si>
    <t>https://youtu.be/JA5BXJZiZrI</t>
  </si>
  <si>
    <t>The Skeptic Zone %23455 -9.July.2017</t>
  </si>
  <si>
    <t>0:00:00 Introduction Richard Saunders
 0:05:12 An interview with James Randi From travels in Australia to making TV shows in the UK and Russia, James Randi recounts some of his amazing adventures.
 Secrets of the Psychics Documentary https://www.youtube.com/watch?v=2MFAvH8m8aI
 James Randi: Psychic Investigator https://www.youtube.com/watch?v=ix_DEto6nH4
 0:18:04 Brew Ha Ha: Science in less time than it takes to order a coffee With Casey Harrigan Your microbiome might not be made up just of bacteria - if there's less than 12 or more than 59 candles on your birthday cake, you're probably hosting some pretty healthy Archaea as well!
  https://www.australiascience.tv/vod/brew-ha-ha-welcome-to-the-microbiome-archaea/
 0:20:50 Maynard's Spooky Action.... Maynard at Skeptics in the Pub Another night with Sydney Skeptics. Maynard's big question, do pubbers think skeptics make a differance in the world? Also an interview with Beth Luscombe. With... Jessica Singer Dr Brad Lara Benham Alethea Dean Jessica Hazzard-White and more.
 https://veryparanormal.com/
 Also...
 CSI Con - Las Vagas http://csiconference.org European Skeptics Congress - Wroclaw http://euroscepticscon.org QED - Manchester qedcon.org Skepticon Sydney http://www.skeptics.com.au</t>
  </si>
  <si>
    <t>JA5BXJZiZrI</t>
  </si>
  <si>
    <t>2017 07 02</t>
  </si>
  <si>
    <t>https://youtu.be/ksbq89CDbWI</t>
  </si>
  <si>
    <t>The Skeptic Zone %23454 -2.July.2017</t>
  </si>
  <si>
    <t>0:00:00 Introduction Richard Saunders
 0:05:06 The Raw Skeptic Report... with Heidi Robertson An interview with Dr Karl Kruszelnicki. Heidi and Karl chat about science while they drive along the roads of the far north coast of NSW.
 http://drkarl.com
 0:27:48 Brew Ha Ha: Science in less time than it takes to order a coffee With Kelly Wong Brew Ha Ha: Science in less time than it takes to order a coffee. Happy Census results day, data nerds! We reckon an even better way to celebrate would be to have some concrete data on everyday Australian environmental impact
 https://www.australiascience.tv
 0:29:36 Bees, Bees and is there still honey for tea? Part 2 The science of beekeeping is brought to us by advocate for science education, Dr Eugenie Scott.
 https://ncse.com
 http://www.worldofbeekeeping.com
 0:55:10 Live from Times Square, New York. Join Richard Saunders as he ventures into the madness that is Times Square. His tour guides are Autumn, Julia and Jocelyn Novella.
 Also...
 Tim Mendham from Australian Skeptics chats on radio about the Bermuda Triangle and Hanging Rock.
 http://www.2gb.com/podcast/tim-mendham-australian-skeptics
 CSI Con - Las Vagas http://csiconference.org European Skeptics Congress - Wroclaw http://euroscepticscon.org QED - Manchester qedcon.org
 Skepticon Sydney http://www.skeptics.com.au</t>
  </si>
  <si>
    <t>ksbq89CDbWI</t>
  </si>
  <si>
    <t>2017 06 25</t>
  </si>
  <si>
    <t>https://youtu.be/OKz1a6N3jv0</t>
  </si>
  <si>
    <t>The Skeptic Zone %23453 -25.June.2017</t>
  </si>
  <si>
    <t>0:00:00 Introduction Richard Saunders
 0:03:45 Exploring the Exploratorium We join Dr Paul Doherty at San Francisco's premier science outreach centre, the Exploratorium. Will Richard Saunders fall through the looking-glass? Why are there so many sciecne teachers in the building? Find out all this and more as we take a guided tour.
 https://www.exploratorium.edu
 0:34:20 Brew Ha Ha: Science in less time than it takes to order a coffee With Ben Lewis Trees Alone Can't Save UsRelying on planting trees to offset carbon emissions will be physically impossible, as new calculations show that they would take up too much space.
 https://www.australiascience.tv
 0:36:36 Bees, Bees and is there still honey for tea? The delights of beekeeping are brought to us in the back yard of physical anthropologist and advocate for science education, Dr Eugenie Scott.
 https://ncse.com
 http://www.worldofbeekeeping.com
 Also...
 Tim Mendham from Australian Skeptics chats on radio about the Bermuda Triangle and Hanging Rock.
 http://www.2gb.com/podcast/tim-mendham-australian-skeptics
 NECSS - New York https://necss.org CSI Con - Las Vagas http://csiconference.org European Skeptics Congress - Wroclaw http://euroscepticscon.org QED - Manchester qedcon.org
 Skepticon Sydney http://www.skeptics.com.au</t>
  </si>
  <si>
    <t>OKz1a6N3jv0</t>
  </si>
  <si>
    <t>2017 06 18</t>
  </si>
  <si>
    <t>https://youtu.be/-Zx9GLsr_h4</t>
  </si>
  <si>
    <t>The Skeptic Zone %23452 -18.June.2017</t>
  </si>
  <si>
    <t>0:00:00 Introduction Richard Saunders
 &amp;nbsp; 0:04:45 Queen’s Birthday honour for Ken Harvey Dr Ken Harvey, one of Australia’s leading campaigners against pseudomedicine, has been honoured with a Member (AM) in the general division of the Order of Australia in the recent Queen’s Birthday Honours list. Harvey is well-known to Skeptics for his ongoing battle, both through and with the Therapeutic Goods Administration, over claims made by alt med companies in their advertising and promotional material. His complaints have all been upheld upon investigation.
  http://www.skeptics.com.au/2017/06/14/queens-birthday-honour-for-ken-harvey
 0:10:50 Brew Ha Ha: Science in less time than it takes to order a coffee With Casey Harrigan Alcohol is bad for your health. Then it's good. Now it's bad again? Scientists aren't changing their minds - you might just need to look closer at what they're saying.
  https://www.australiascience.tv/vod/brew-ha-ha-cheers-to-brain-health/
 0:12:37 Late Night Radio Skeptics Saunders' radio segment throughout Australia with Mike Williams. This week we look at Cold Reading.
 http://www.4bc.com.au/podcast/richard-saunders-4/
 0:29:16 Susan Gerbic Raod Trip Our international correspondent from Guerrilla Skepticism on Wikipedia reports on the recent SkeptiCal meeting and travels to Los Angeles to attend the world premiere of the new science outreach documentary, Principles of Curiosity.
 http://principlesofcuriosity.com
 Also...
 NECSS - New York https://necss.org CSI Con - Las Vagus http://csiconference.org European Skeptics Congress - Wroclaw http://euroscepticscon.org QED - Manchester qedcon.org Skepticon Sydney http://www.skeptics.com.au
 &amp;nbsp;</t>
  </si>
  <si>
    <t>-Zx9GLsr_h4</t>
  </si>
  <si>
    <t>2017 06 11</t>
  </si>
  <si>
    <t>https://youtu.be/YY5i0RG_-vI</t>
  </si>
  <si>
    <t>The Skeptic Zone %23451 -11.June.2017</t>
  </si>
  <si>
    <t>0:00:00 Introduction Richard Saunders
 0:06:45 The Raw Skeptic Report... with Heidi Robertson An interview with Dylan O'Donnell, an astronomer from Byron Bay who tells of "Star Stuff" where Australia’s leading experts on Space, Cosmology, Astronomy, Astrophsyics, Astrophotgraphy and Science come together for a series of keynote talks on everything from Aboriginal astronomy, space photography, and even the end of the universe.
 https://starstuff.com.au
 0:21:17 The debate about homeopathy is over. These verdicts prove it. Writing at Health Spectator, Prof. Edzard Ernst lists international health organisations that have issued strong statements against Homeopathy. Edzard Ernst, emeritus professor at the University of Exeter, is the author of Homeopathy: The Undiluted Facts and the awardee of the John Maddox Prize 2015 for standing up for science.
  https://health.spectator.co.uk/the-debate-about-homeopathy-is-over-these-verdicts-prove-it/
 edzardernst.com
 0:27:25 Brew Ha Ha: Science in less time than it takes to order a coffee With Ben Lewis
  https://www.australiascience.tv/vod/brew-ha-ha-humans-just-got-older-and-wiser/
 Recently discovered human fossils in Morocco have just added 100 000 years to the history of homo sapiens.
 0:29:05 Ghost Tour with Stranger Things Down Under We join the Stranger Things Down Under group, as they set out for a ghost tour of Cockatoo Island in Sydney Harbour. With Lara Benham Trish Hann Alethia Dean
 https://www.facebook.com/StrangerThingsDownUnder
 http://www.cockatooisland.gov.au/haunted-tours
 Also...
 NECSS - New York https://necss.org CSI Con - Las Vagus http://csiconference.org European Skeptics Congress - Wroclaw http://euroscepticscon.org QED - Manchester qedcon.org Skepticon Sydney http://www.skeptics.com.au</t>
  </si>
  <si>
    <t>YY5i0RG_-vI</t>
  </si>
  <si>
    <t>2017 06 04</t>
  </si>
  <si>
    <t>https://youtu.be/3HWRKVsY_-I</t>
  </si>
  <si>
    <t>The Skeptic Zone %23450 - 4.June.2017</t>
  </si>
  <si>
    <t>0:00:00 Introduction Richard Saunders
 0:08:22 Shingles Attack! Richard Saunders learns first-hand of the real life consequences of having Chicken Pox around 50 years ago. Includes an excerpt from the documentary "The Vaccination Chronicles" with G.P. Dr Richard Gordon talking about the condition.
 0:19:20 Edith Cowan Uni bans crystal healing training seminars The seminars have apparently been running on the university grounds since 2011, and the next was due to take place on June 25. But in response to queries from Australian Skeptics Inc, ECU Vice-Chancellor Prof Steve Chapman says that “We have written to the organisation and requested that they remove all reference to these events on their website.”
  http://www.skeptics.com.au/2017/05/31/edith-cowan-uni-bans-crystal-healing-training-seminars
 0:23:40 Brew Ha Ha: Science in less time than it takes to order a coffee With Ben Lewis
  https://www.australiascience.tv/vod/brew-ha-ha-iheart-hacking
 If you were going to hack a device, a pacemaker might not be your first choice. But with over 8000 security vulnerabilities it might be your easiest choice.
 0:26:10 Speical Report from Susan Gerbic Join Susan as she wanders around the Monterey Bay Aquarium and tells of the importance of supporting scientific institutions to save them from resorting to so-called Ghost Tours.
 http://guerrillaskepticismonwikipedia.blogspot.com.au
 0:32:20 The Raw Skeptic Report... with Heidi Robertson Armed with a new PhD from the University of Wollongong, anti-vaccination campaigner Judy Wilyman has lashed out at a West Australian journalist who questioned the science behind a new documentary on supposed links between vaccines and autism.
  http://www.theaustralian.com.au/higher-education/antivaxxer-putting-her-new-phd-to-good-effect/news-story/e13162f0b86d332e688ea81761413314
 0:39:16 Maynard's Spooky Action.... Maynard tries is hand at CPR! Will the dummy survive? Another Sydney Skeptics in the Pub with a talk by Trish Hann on basic CPR techniques. Maynard also asks pubbers why they think more people don't apply for the Skeptics' prize money. With Jessica Singer - Lara Benham - Dr Brad McKay - Tim Mendham - Ian Bryce and Alethia Dean.
 Also... 
 NECSS - New York https://necss.org CSI Con - Las Vagus http://csiconference.org European Skeptics Congress - Wroclaw http://euroscepticscon.org SkepticCal - California http://www.skepticalcon.com QED - Manchester qedcon.org
 Skepticon Sydney http://www.skeptics.com.au</t>
  </si>
  <si>
    <t>3HWRKVsY_-I</t>
  </si>
  <si>
    <t>2017 05 28</t>
  </si>
  <si>
    <t>https://youtu.be/o1YrzuIj3sI</t>
  </si>
  <si>
    <t>The Skeptic Zone %23449 - 28.May.2017</t>
  </si>
  <si>
    <t>0:00:00 Introduction Richard Saunders
 0:07:28 The Raw Skeptic Report... with Heidi Robertson 'Your presence here will cause babies to die' - Dr Lance O'Sullivan stuns guests at anti-vax doco by leaping on stage to explain why their message is a killer.
  https://www.tvnz.co.nz/one-news/new-zealand/watch-your-presence-here-cause-babies-die-dr-lance-osullivan-stuns-guests-anti-vax-doco-leaping-stage-explain-why-their-message-killer?auto=5445517891001
 0:24:10 Disabled boy in danger of malnutrition removed from parents Online petition calls for malnourished son of anti-vaxxer to be returned home. Supporters of a prominent anti-vaxxer whose disabled and malnourished young son was taken by family services have launched an online petition to have him returned. Documents obtained by the ABC show the four-year-old boy, whose family lives in Newcastle, was severely underfed and was at immediate risk of serious harm.
  http://www.abc.net.au/news/2017-05-22/petition-calls-for-anti-vaxxers-malnourished-son-to-return-home/8547506
 0:29:33 Brew Ha Ha: Science in less time than it takes to order a coffee Interview with Casey Harrigan
 https://www.australiascience.tv
 Casey joins us from Australia Science TV to chat about how Brew Ha Ha is made and her role in collecting interesting science reports each week.
 0:38:44 Mind Body Wallet for May 2017 We tag along with the Stranger Things Downunder group to discover and rediscover the "wonders" of Mind Body Wallet.
 https://www.facebook.com/StrangerThingsDownUnder/
 0:49:12 “Experimental” Webster technique approved by Chiropractic Australia Chiropractic is in the news again (or should that be, “still in the news”). ABC Radio National’s The World Today program ran a piece on chiropractors who are still advertising their provision of the Webster technique to pregnant women, in defiance of warnings from the Chiropractic Board and the College of Obstetricians to stop it.
  http://www.skeptics.com.au/2017/05/23/experimental-webster-technique-approved-by-chiropractic-australia/
 Also...
 NECSS - New York https://necss.org CSI Con - Las Vagus http://csiconference.org European Skeptics Congress - Wroclaw http://euroscepticscon.org SkepticCal - California http://www.skepticalcon.com QED - Manchester qedcon.org
 Skepticon Sydney http://www.skeptics.com.au
 Mayanrd's FREE 2017 Calendar http://maynard.com.au/2017-maynard-calendar/</t>
  </si>
  <si>
    <t>o1YrzuIj3sI</t>
  </si>
  <si>
    <t>2017 05 21</t>
  </si>
  <si>
    <t>https://youtu.be/q1PMiQFVGCI</t>
  </si>
  <si>
    <t>The Skeptic Zone %23448 - 21.May.2017</t>
  </si>
  <si>
    <t>0:00:00 Introduction Richard Saunders
 0:05:24 Government funding for UFO group News reports read by Shelley Stocken, followed by an interview with leading UFO expert Dr Steve Roberts from Australian Skeptics.
  http://www.dailytelegraph.com.au/newslocal/central-coast/central-coast-ufo-group-funding-mystery-federal-minister-calls-for-urgent-review/news-story/0a8ddefe6910b00e67b660b40dcc06a6
  http://www.abc.net.au/news/2017-05-18/porter-launches-probe-into-taxpayer-funding-of-ufo-group/8539084
 0:25:00 Complementary medicines body under fire over evidence-based and environmental issues The National Institute of Complementary Medicines is once again under fire for promoting unproven products, as well as having inconsistent views on the use of endangered species in traditional Chinese medicines. The Australian Skeptics have renewed their campaign against the NICM, accusing it of “apparent endorsement of unproven ‘traditional medicine’ treatments”.
 https://ajp.com.au/news/unproven-issues
 0:31:53 Brew Ha Ha: Science in less time than it takes to order a coffee With Casey Harrigan
  https://www.australiascience.tv/vod/brew-ha-ha-earths-accidental-force-field/
 Humanity has accidentally crafted ourselves a nifty little space bubble to protect us from cosmic radiation because of very low frequency radio transmissions to submarines. Brew Ha Ha: Science in less time than it takes to order a coffee
 0:34:33 Pro Vaccine Measures in 2017 Budget The anti-vaccination lobby will not be pleased with the 2017 Federal Budget. Following on its No Jab No Pay policy, the government has decided that families who fail to immunise their children and who fail to get a health check on their 4-year-olds will lose $28 a fortnight from the Family Tax Benefit.
  http://www.skeptics.com.au/2017/05/10/pro-vaccine-measures-in-2017-budget
 0:39:11 Disabled boy in danger of malnutrition removed from parents CHILD protection authorities have removed a severely disabled four-year-old from his parents because the boy was deemed at risk of serious harm due to malnutrition. Last year his parents stopped the prescribed total nutrition formula diet fed through a tube into the boy’s stomach in favour of a “natural diet of pureed fruit and vegetables” and cannabis oil.
  http://www.dailytelegraph.com.au/news/nsw/disabled-boy-in-danger-of-malnutrition-removed-from-parents/news-story/e939768a2f0927b89fbd1abb2e8658ee
 Also...
 NECSS - New York https://necss.org CSI Con - Las Vagus http://csiconference.org European Skeptics Congress - Wroclaw http://euroscepticscon.org SkepticCal - California http://www.skepticalcon.com QED - Manchester qedcon.org
 Skepticon Sydney http://www.skeptics.com.au
 Mayanrd's FREE 2017 Calendar http://maynard.com.au/2017-maynard-calendar</t>
  </si>
  <si>
    <t>q1PMiQFVGCI</t>
  </si>
  <si>
    <t>2017 05 14</t>
  </si>
  <si>
    <t>https://youtu.be/EJ4y_uzsa_w</t>
  </si>
  <si>
    <t>The Skeptic Zone %23447 - 14.May.2017</t>
  </si>
  <si>
    <t>0:00:00 Introduction Richard Saunders
 0:08:24 The Raw Skeptic Report... with Heidi Robertson Rates of Whooping Cough are on the increase in the very region of NSW infested by the anti-vaccination brigade. This week Heidi looks at this increasing problem for not only children, but for the rest of society.
 Northern Rivers Vaccination Supporters http://nrvs.info
 0:23:30 Brew Ha Ha: Science in less time than it takes to order a coffee With Ben Lewis
  https://www.australiascience.tv/vod/brew-ha-ha-csiro-email-leaks/
 Emails leaked from the CSIRO show that it can sometimes be Scientist Vs Management ... but we've got a better idea about where scientific leaks should wind up!
 0:25:20 EUROPEAN SKEPTICS CONGRESS Claire Klingenberg joins us to talk about the 17th European Skeptics Congress. 17TH EUROPEAN SKEPTICS CONGRESS - September 2017
 http://euroscepticscon.org
 http://www.sysifos.cz
 0:33:25 Dr Rachie Reports... with Dr Rachael Dunlop From 2010, Dr Rachie and Dr Krissy Wilson appear on the Glenn Wheeler radio show to chat about Power Bands, UFOs and more.
 Also...
 Richard Saunders' radio segment on Cold Reading http://www.4bc.com.au/podcast/richard-saunders-4
 NECSS - New York https://necss.org CSI Con - Las Vagus http://csiconference.org European Skeptics Congress - Wroclaw http://euroscepticscon.org SkepticCal - California http://www.skepticalcon.com
 Skepticon Sydney http://www.skeptics.com.au
 Mayanrd's FREE 2017 Calendar http://maynard.com.au/2017-maynard-calendar/</t>
  </si>
  <si>
    <t>EJ4y_uzsa_w</t>
  </si>
  <si>
    <t>2017 05 07</t>
  </si>
  <si>
    <t>https://youtu.be/SVXiHZ4U55M</t>
  </si>
  <si>
    <t>The Skeptic Zone %23446 - 7.May.2017</t>
  </si>
  <si>
    <t>0:00:00 Introduction Richard Saunders Includes interviews from Skeptics in the Pub and Susan Gerbic on the phone?
 Susan Gerbic's talk http://www.baskeptics.org
 0:12:00 Interview with Michael Marshall eBay removes listings for dangerous cancer ‘cure’ after investigation by Good Thinking eBay has removed all listings for black salve after an investigation by Good Thinking revealed that the dangerous (and ineffective) alternative cancer ‘cure’ was not only available for purchase from the company’s website, but could be delivered via their ‘Click and Collect’ service to a large number of high street stores.
 Good Thinking http://goodthinkingsociety.org/
 QED https://qedcon.org/
 0:31:20
 Brew Ha Ha: Science in less time than it takes to order a coffee With Casey Harrigan
  https://www.australiascience.tv/vod/brew-ha-ha-britain-goes-coal-free/
 Britain has gone coal-free for 24 hours for the first time since the Industrial Revolution!
 0:35:16 Interview with Dr Paul Doherty - And Then You're Dead What would happen if you stuck your head into a nuclear particle accelerator? What if you jumped into an interstellar black hole, or slipped out of a deep-sea submarine wearing only a pair of Speedos?</t>
  </si>
  <si>
    <t>SVXiHZ4U55M</t>
  </si>
  <si>
    <t>2017 04 30</t>
  </si>
  <si>
    <t>https://youtu.be/z0COiqrgdiY</t>
  </si>
  <si>
    <t>The Skeptic Zone %23445 - 30.April.2017</t>
  </si>
  <si>
    <t>0:00:00 Introduction Richard Saunders
 0:06:16 Ben Radford A new skeptical podcast is in town! Squaring the Strange brings evidence-based analysis and commentary to a wide variety of topics, ranging from the paranormal to the political. Investigating ghosts. Debunking conspiracies. Dodging chupacabras. If a claim seems strange, Ben and Pascual will try to square it with the facts.
 https://squaringthestrange.wordpress.com
 0:27:35 Brew Ha Ha: Science in less time than it takes to order a coffee With Kelly Wong
  https://www.australiascience.tv/vod/brew-ha-ha-new-hope-for-premmies/
 Brew Ha Ha – New Hope for Premmies - An artificial womb has been successfully used to gestate premature lambs, and the next step could be to help premature human babies. But it does raise some questions.
 0:29:20 James Randi in Australia - Press reviews from 1980 The archives of the Sydney Morning Herald newspaper prove to be a gold mine of information about the 1980 visit of James Randi. We read how Randi and Dick Smith ran water divining tests at the time. Also coverd is the infamous occasion Randi was kicked off the Don Lane TV chat show.
 Sydney Morning Herald - 17 Aug 1980 https://tinyurl.com/klckzem
 Sydney Morning Herald - 11 Oct 1980 http://tinyurl.com/kmt78w9
 Sydney Morning Herald - 9 Novt 1980 http://tinyurl.com/mw5ho4n
 Nine News - Don Lane Show (walkoff) https://www.youtube.com/watch?v=KQp3rI6B9Z4
 0:46:30 Maynard and Tim Ferguson What have Maynard and Tim been up to since winning their podcasting award? We head to Madame Frou Frou cafe in Glebe to crash their breakfast.
 http://www.maynard.com.au
 Also...
 Sydney Skeptic in the Pub https://www.skeptics.com.au/2014/03/02/sydney-skeptics-in-the-pub-14/
 Origami Pigasus to print https://upload.wikimedia.org/wikipedia/commons/a/a1/Origami_Pigasus.jpg
 Mayanrd's FREE 2017 Calendar http://maynard.com.au/2017-maynard-calendar/</t>
  </si>
  <si>
    <t>z0COiqrgdiY</t>
  </si>
  <si>
    <t>2017 04 23</t>
  </si>
  <si>
    <t>https://youtu.be/10GdS1GrIgY</t>
  </si>
  <si>
    <t>The Skeptic Zone %23444 - 23.April.2017</t>
  </si>
  <si>
    <t>0:00:00 Introduction Richard Saunders
 0:06:35 Anti-Vaxxers ordered to "Please Explain" Fundraising The NSW government has served papers on the Australian [anti] Vaccination-Skeptics Network as one step in the government’s inquiry into its fundraising activities.
  http://www.skeptics.com.au/2017/04/16/anti-vaxxers-ordered-to-please-explain-fundraising/
 0:11:50 Brew Ha Ha: Science in less time than it takes to order a coffee With Casey Harrigan
  https://www.australiascience.tv/vod/brew-ha-ha-sperm-drug-smugglers/
 Researchers have created a hilarious but incredible new way of tackling cancers. They've recruited sperm to deliver drugs direct to cancer cells. Brew Ha Ha: Science in less time than it takes to order a coffee.
 0:14:42 Maynard's Spooky Action.... Sydney March for Science A HUGE day out for Maynard and the Skeptic Zone crew in Sydney as we cover the March for Science on the 22nd of April. Included in the report is the press release from Australian Skeptics, and interviews with... Dr Karl - Eran Segev - Jessica Singer - Tim Mendham - Prof. Mike Archer - Alethea Dean - Julie McCrossin - Lara Benham and many, many more!
 0:58:40 Washington D.C. March for Science The talented Celestia Ward and the skillful Dr Angie Mattke send us a report live from the march in Washington.... followed by reflection on the event.... and pizza!
 http://www.2headsstudios.com</t>
  </si>
  <si>
    <t>10GdS1GrIgY</t>
  </si>
  <si>
    <t>2017 04 16</t>
  </si>
  <si>
    <t>https://youtu.be/Vf1VMc3Gka4</t>
  </si>
  <si>
    <t>The Skeptic Zone %23443 - 16.April.2017</t>
  </si>
  <si>
    <t>0:00:00 Introduction Richard Saunders Incudes an update on the Belle Gibson story and details on the March for Science in Sdyney.
  https://www.theguardian.com/australia-news/2017/apr/07/belle-gibson-hit-with-30000-in-court-costs-over-false-cancer-claims
 https://marchforscienceaustralia.org/
 0:11:32 Late Night Radio Skeptics Saunders' radio segment throughout Australia with Mike Williams. This week we look at strange energies and even stranger claims.
 http://www.4bc.com.au/podcast/richard-saunders/
 0:23:46 Brew Ha Ha: Science in less time than it takes to order a coffee With Kelly Wong
 https://www.australiascience.tv/?s=Brew
 Black liquorice jelly beans are the worst jelly beans! A Canadian man was recently hospitalised because of his addiction to these treats Brew Ha Ha: Science in less time than it takes to order a coffee ? bit.ly/2o0fMN6
 0:25:15 $10 Million Dollars! Vitamin company Blackmores has donated $10 million to the National Institute of Complementary Medicine at Western Sydney University. The amount – described as “untied” and “a gift” – is a 50/50 split between the Blackmore Foundation, run by Marcus and Caroline Blackmore, and the Blackmores company itself. It is said to be “the most significant investment into research and development in the history of the company”.
  http://www.skeptics.com.au/2017/04/04/blackmores-donates-10m-to-uws-alt-med-researchers/
 0:32:24 The Investigators - Psychic Services From 30 years ago, "The Investigators" TV show checks out various sellers of new age flim flam. Also interviewd is Barry Williams from Australian Skeptics.
 Also...
 Origami Pigasus to print https://upload.wikimedia.org/wikipedia/commons/a/a1/Origami_Pigasus.jpg
 Mayanrd's FREE 2017 Calendar http://maynard.com.au/2017-maynard-calendar/</t>
  </si>
  <si>
    <t>Vf1VMc3Gka4</t>
  </si>
  <si>
    <t>2017 04 09</t>
  </si>
  <si>
    <t>https://youtu.be/jS5JrgUxf30</t>
  </si>
  <si>
    <t>The Skeptic Zone %23442 - 9.April.2017</t>
  </si>
  <si>
    <t>0:00:00 Introduction Richard Saunders
 0:05:40 The Diet Skeptic... with Mandy-Lee Noble Are you nuts about Coconut Oil? Is it the wonder food for the 21st century or just another fad? This week Mandy-Lee takes a close look at the claims and the science of Coconut Oil.
 0:14:28 Dr Rachie Reports... with Dr Rachael Dunlop Dr Rachie on ABC radio to chat about Conspiracy Theories.
 Full interview here: http://www.drrachie.com/research/2017/4/5/afternoons-on-abc-radio-canberra-conspiracy-theories
 0:23:34 Brew Ha Ha: Science in less time than it takes to order a coffee With Ben Lewis
 https://www.australiascience.tv/?s=Brew
 If you need 20,000 people in your study, what do you do? Go large! Studies are more and more turning to crowdsourcing their samples, and it's a great opportunity for us. Brew Ha Ha: Science in less time than it takes to order coffee. Further reading about the QIMR Australian Genetics of Depression Study via ABC: ab.co/2owkrt0 To get involved in the study, check out geneticsofdepression.org.au
 0:25:03 Chiropractic Complaints Chiropractors make up 0.8 per cent of all registered health practitioners across the National Scheme, and yet complaints about possible statutory offences by chiropractors in 2015-16 constituted 44.6 per cent of all such complaints across all of the 14 registered health professions.
  http://www.skeptics.com.au/2017/03/29/chiropractic-profession-outperforms-all-others-on-number-of-complaints
 0:33:11 Sydney Skeptics in the Pub The question this week is..... What are your predictions for the rest of 2017?
 0:42:22
 Great Prediction Project Working Bee Cookies, Pizza, Laptops and Predictions. With Lara Benham, Aletha Dean and Trish Hann.
 Also...
 Richard Saunders' radio segment - Fads from the 1970s http://www.4bc.com.au/podcast/richard-saunders-australian-skeptics
 Gravity Waves - Public · Hosted by Mordialloc Skeptics - 11th April https://www.facebook.com/events/1290129051064045
 Origami Pigasus to print https://upload.wikimedia.org/wikipedia/commons/a/a1/Origami_Pigasus.jpg
 Mayanrd's FREE 2017 Calendar http://maynard.com.au/2017-maynard-calendar</t>
  </si>
  <si>
    <t>jS5JrgUxf30</t>
  </si>
  <si>
    <t>2017 04 02</t>
  </si>
  <si>
    <t>https://youtu.be/mTDJpzBnoVA</t>
  </si>
  <si>
    <t>The Skeptic Zone %23441 - 2.April.2017</t>
  </si>
  <si>
    <t>0:00:00 Introduction Richard Saunders Included is Maynard's big moment winning the Cast Away Podcast Award 2017, and a tribute to Jo Alabaster for all her wonderful work.
 Video - Cast Away with Maynard. https://www.youtube.com/watch?v=qcb95oKN7zI&amp;amp;feature=youtu.be&amp;amp;t=2652
 0:09:33 Take Stock... with Shelley Stocken Pete Evans, celebrity chef, Paleo diet promoter, and 2015 winner of the Australian Skeptics’ Bent Spoon award, can’t understand why the Australian Medical Association thinks he’s irresponsible and putting people’s health at risk by exercising his “wilful arrogance” in “mischievously questioning medical advice”. “Well well well,” he said, following a barrage of criticism from the AMA and others. “The AMA has once again tweeted that I am putting people’s lives at risk….WHY?”
  http://www.skeptics.com.au/2017/03/29/pete-evans-who-needs-qualifications/
 0:17:27 Maynard's Spooky Action.... Dr Brian Greene Maynard and crew head into the city of Sydney to hear a talk by Dr Brian Greene. Time travel, black holes, worm holes, computer simulations and more! Includes vox pops with Eran Segev, Lara Benham, Aletha Dean and from Think Inc., Desh Amila. Think Inc. gleefully welcomes the return of Dr Brian Greene in 2017 for another round of mind-bending (and mending) explanations for reality-altering discoveries.
 https://www.thinkinc.org.au
 0:33:43 Brew Ha Ha: Science in less time than it takes to order a coffee With Ben Lewis
 https://www.australiascience.tv/?s=Brew
 Our thoughts are with North Queensland today as it cops a belting from Cyclone Debbie. Here's how to make it through the information overload. Brew Ha Ha: Science in less time than it takes to order coffee.&amp;nbsp;
  https://www.australiascience.tv/vod/brew-ha-ha-surviving-a-media-storm
 0:36:38 Update on the Geoclense Home Harmonizer Choice has put a so-called Geoclense Home Harmonizer through a test, and found it to be a waste of money and sure to turn off your friends. Geoclense is sold as a “Geopathic Stress and Electromagnetic Radiation Harmonizer”. The product, supplied by Victorian company Orgone Effects Australia, is a solid block of green plastic resin with a plug moulded into the back. It has no components or circuitry – it is simply the block and a plug.
  http://www.skeptics.com.au/2017/03/27/choice-rubbishes-home-harmonizer-no-effect-and-a-waste-of-money
 Geoclense Home Harmonizer review https://www.choice.com.au/electronics-and-technology/gadgets/tech-gadgets/articles/geoclense-home-harmonizer-review
 Orgone Geoclense Home Harmonizer https://www.youtube.com/watch?v=R2Al295UQas
 Also...
 Gravity Waves - Public · Hosted by Mordialloc Skeptics - 11th April https://www.facebook.com/events/1290129051064045/
 Origami Pigasus to print https://upload.wikimedia.org/wikipedia/commons/a/a1/Origami_Pigasus.jpg
 Mayanrd's FREE 2017 Calendar http://maynard.com.au/2017-maynard-calendar</t>
  </si>
  <si>
    <t>mTDJpzBnoVA</t>
  </si>
  <si>
    <t>2017 03 26</t>
  </si>
  <si>
    <t>https://youtu.be/WbNNj-v__gs</t>
  </si>
  <si>
    <t>The Skeptic Zone %23440 - 26.March.2017</t>
  </si>
  <si>
    <t>0:00:00 Introduction Richard Saunders
  0:05:20 Geoclense Home Harmonizer review from CHOICE Magazine The Geoclense Home Harmonizer promises to neutralise electromagnetic radiation, radio frequencies and cosmic energy – all of which can apparently sap your energy, rob you of sleep and drain your life force. In our modern world these things are impossible to avoid, but this solid block of plastic promises to bring an end to your suffering.
 Geoclense Home Harmonizer review https://www.choice.com.au/electronics-and-technology/gadgets/tech-gadgets/articles/geoclense-home-harmonizer-review
 Orgone Geoclense Home Harmonizer https://www.youtube.com/watch?v=R2Al295UQas
 0:19:15 The Raw Skeptic Report... with Heidi Robertson Agrohomeopathy This week Heidi looks at the bizzare, strange, odd, unusual, out there, extraordinary, fantastic, curious, weird, way-out, peculiar, eccentric, abnormal, ludicrous, irregular, rum, uncommon, singular, grotesque, perplexing, uncanny, mystifying, off-the-wall, outlandish, comical, oddball, off the rails, zany, unaccountable, off-beat, left-field, freakish, wacko, outré, cockamamie practice of Agrohomeopathy... which is treating sick plants with sugar water.
 0:31:45 Brew Ha Ha: Science in less time than it takes to order a coffee
 With Kelly Wong
 https://www.australiascience.tv/?s=Brew
 Forget everything you know about dinosaurs, because it could all be wrong. Sounds weird, but they may have come from the UK according to a new family tree. Brew Ha Ha: science in less time than it takes to order a coffee.
 Read more at the BBC: http://bbc.in/2mSXDhX
 0:34:00 The Great Prediction Project - Update Can you see into the future? Who will win the football this year? Richard Saunders gives an update on the new project to collate hundreds of "psychic" predictions.
 Non-Psychic Predictions for 2017 http://www.skepticzone.tv/predictions.htm
 Also...
 Do creatures like Bigfoot and the Loch Ness Monster exist? https://omny.fm/shows/mike-williams-overnight
 Gravity Waves - Public · Hosted by Mordialloc Skeptics - 11th April https://www.facebook.com/events/1290129051064045/
 Origami Pigasus to print https://upload.wikimedia.org/wikipedia/commons/a/a1/Origami_Pigasus.jpg
 Mayanrd's FREE 2017 Calendar http://maynard.com.au/2017-maynard-calendar/</t>
  </si>
  <si>
    <t>WbNNj-v__gs</t>
  </si>
  <si>
    <t>2017 03 19</t>
  </si>
  <si>
    <t>https://youtu.be/AJOTMiK3Sfg</t>
  </si>
  <si>
    <t>The Skeptic Zone %23439 - 19.March.2017</t>
  </si>
  <si>
    <t>0:00:00 Introduction Richard Saunders
 0:05:48 The Raw Skeptic Report... with Heidi Robertson This week Heidi with the latest on the David “Avocado” Wolfe tour of Australia. Included is Heidi's interview on local TV news.
 Mullumbimby residents angry at antivaccination talk in council premises - Video https://www.youtube.com/watch?v=Ot9zOj6oZUo
 Vaccination debate flares on NSW north coast after 7yo contracts tetanus http://www.abc.net.au/news/2017-03-17/tetanus-girl-not-vaccinated-say-health-authorities/8362722
 0:25:03 Brew Ha Ha: Science in less time than it takes to order a coffee With Tania Meyer Where do you stand on the great debate between antibacterial soap, and good old-fashioned scrubbing? Science and technology is as much a part of our cultural fabric as art, music, theatre and literature. They play a significant role in our daily lives, yet, in a world dependent on science, we often take them for granted. Australia's Science Channel believes every citizen has a right, and a responsibility, to be informed, and our mission is to create programs to bring that about.
 https://www.australiascience.tv
 0:27:38 Belle Gibson guilty but delusional and now for the next fad Belle Gibson has been found guilty of misleading and deceptive conduct in the Federal Court for claiming that special diets and alternative medicine had cured brain cancer that she had never had. But in her findings, Justice Debra Mortimer added that the fake ‘wellness’ blogger may have been suffering “some kind of delusion” that she had cancer rather than acting unconscionably, as Consumers Affairs Victoria had insisted.
  http://www.skeptics.com.au/2017/03/15/belle-gibson-guilty-but-delusional-and-now-for-the-next-fad
 0:32:55 Dr Rachie Reports... with Dr Rachael Dunlop Who is your preferred source for health advice? Gwyneth Paltrow? Pete Evans? Or qualified medical practitioners – like Dr Oz? I hate to break it to you, but if you’re getting advice from any of these people, you’re quite likely being misled.
 http://www.drrachie.com/research
  https://theconversation.com/dr-google-probably-isnt-the-worst-place-to-get-your-health-advice-73835
 0:42:04 The Great Prediction Project Can you see into the future? Who will win the football this year? Richard Saunders tells of a new project to collate hundreds of "psychic" predictions.
 Also...
 Richard Saunders' radio segment - UFOs https://omny.fm/shows/mike-williams-overnight/do-aliens-exist
 Origami Pigasus to print https://upload.wikimedia.org/wikipedia/commons/a/a1/Origami_Pigasus.jpg
 Stranger Things Downunder https://www.facebook.com/StrangerThingsDownUnder
 Mayanrd's FREE 2017 Calendar http://maynard.com.au/2017-maynard-calendar/</t>
  </si>
  <si>
    <t>AJOTMiK3Sfg</t>
  </si>
  <si>
    <t>2017 03 12</t>
  </si>
  <si>
    <t>https://youtu.be/Zic2bL8iIog</t>
  </si>
  <si>
    <t>The Skeptic Zone %23438 - 12.March.2017</t>
  </si>
  <si>
    <t>0:00:00
 Introduction
 Richard Saunders and Mayanrd
 &amp;nbsp;
  0:04:38
 Sensing Murder or Sensing Nothing
 Sensing Murder is a New Zealand television show in which three psychics are asked to act as psychic detectives to help provide evidence that might be useful in solving famous unsolved murder cases by communicating with the deceased victims. So far no help from the psycics has been forthcoming.
 We talk to Mark Honeychruch, the Chair of the NZ Skeptics about the return of this lamentable show.
 Duncan Greive: Sensing Murder a 'grotesque sham' - nzherald http://tinyurl.com/zw9kw8o
 &amp;nbsp;
 0:25:07
 Brew Ha Ha: Science in less time than it takes to order a coffee
 https://www.australiascience.tv/?s=Brew
 With Kelly Wong
 Here are some facts that we definitely did not already know about women in STEM this International Women's Day. /sarcasm
 https://womeninscienceaust.org
 Brew Ha Ha: science in less time than it takes to order a coffee
 &amp;nbsp;
 0:27:38
 Maynard's Spooky Action....
 Witches and Witchcraft! Mayanrd askes people at Sydney Skeptics in the Pub what they know about this topic. Is it all magic spells and broomsticks?
 https://www.meetup.com/austskeptics
 &amp;nbsp;
 Also...
 Richard Saunders' radio segment - UFOs https://omny.fm/shows/mike-williams-overnight/do-aliens-exist
 Origami Pigasus to print https://upload.wikimedia.org/wikipedia/commons/a/a1/Origami_Pigasus.jpg
 Stranger Things Downunder https://www.facebook.com/StrangerThingsDownUnder
 Mayanrd's FREE 2017 Calendar http://maynard.com.au/2017-maynard-calendar/
 &amp;nbsp;
 &amp;nbsp;</t>
  </si>
  <si>
    <t>Zic2bL8iIog</t>
  </si>
  <si>
    <t>2017 03 05</t>
  </si>
  <si>
    <t>https://youtu.be/WMr5VymbXgY</t>
  </si>
  <si>
    <t>The Skeptic Zone %23437 - 5.March.2017</t>
  </si>
  <si>
    <t>0:00:00 Introduction Richard Saunders
  0:05:48 The Raw Skeptic Report... with Heidi Robertson
 This week Heidi tells us about the David “Avocado” Wolfe tour of Australia and what steps are being taken in the media and via social media, including an open letter. Also reports from Jane Hansen.
  http://www.dailytelegraph.com.au/news/nsw/david-wolfe-aussie-antivaxxers-funded-flat-earthers-tour/news-story/6d80b581b87329394061421a0480a740
 0:25:16 Brew Ha Ha: Science in less time than it takes to order a coffee
 https://www.australiascience.tv/tags/brew-ha-ha
 With Kelly Wong
 Science and technology were honoured on stage at the main Oscars event with special guests. But that's not all, science and technology even had their own Academy award ceremony.
 See the winners of the The Academy's Scientific and Technical awards: http://oscar.go.com/news/winners/19023
 0:28:54 Vic Skeptics reveal dangerous products on sale at Melbourne hospital
 Victorian Skeptics committee member Peter Hogan and president Chris Guest have revealed that a dangerous homeopathic teething product was available at Melbourne’s Royal Children’s Hospital. The product, Hyland’s Baby Teething Tablets, had earlier been found by the US FDA to contain inconsistent amounts of the toxic substance belladonna and posed a risk to children.
  http://www.skeptics.com.au/2017/02/17/vic-skeptics-reveal-dangerous-products-on-sale-at-melbourne-hospital/
 0:34:00 Maynard's Spooky Action....
 Who knew Maynard had a green thumb? This week he heads to a meeting of top scientists involved with "Restore &amp;amp; Renew," an ambitious and important project that responds to the need for bush regenerators to incorporate the latest science, restoring healthy ecosystems that are diverse, resilient and adaptable.
 with...
 Dr Jason Bragg Dr Marlien van der Merwe Dr Maurizio Rossetto Dr Hannah McPherson
  https://www.rbgsyd.nsw.gov.au/Science-Conservation/Restore-Renew
  Also...
 Richard Saunders' radio segment http://www.2gb.com/podcast/predicting-the-future/
 Origami Pigasus to print https://upload.wikimedia.org/wikipedia/commons/a/a1/Origami_Pigasus.jpg
 Stranger Things Downunder https://www.facebook.com/StrangerThingsDownUnder
 Homeopathy in the UK: Michael Marshall https://www.facebook.com/events/700343633505831/</t>
  </si>
  <si>
    <t>WMr5VymbXgY</t>
  </si>
  <si>
    <t>2017 02 26</t>
  </si>
  <si>
    <t>https://youtu.be/qsZjB9DK6ec</t>
  </si>
  <si>
    <t>The Skeptic Zone %23436 - 26.Feb.2017</t>
  </si>
  <si>
    <t>0:00:00 Introduction Richard Saunders
  0:05:27 Dr Rachie Reports... with Dr Rachael Dunlop This week Dr Rachie looks at the action taken by Google against the so-called 'Health Ranger', Mike Adams. Looking for his site? Don't ask Google!
 0:13:20 Healing Touch at Queensland University - UPDATE James Cook University has issued a short statement saying that it has closed a Healing Touch Clinic that had been operating on its Townsville campus.
  http://www.skeptics.com.au/2017/02/21/update-jcu-closes-healing-touch-clinic
  0:20:02 Take Stock... with Shelley Stocken Shelley gives us her unique take on actions of Robert De Niro and Robert F. Kennedy Jr. regarding their anti-vaccination campains. Sounds just like the plot of a 'B Grade' Hollywood movie.
 0:45:56
 Brew Ha Ha: Science in less time than it takes to order a coffee
 https://www.australiascience.tv/tags/brew-ha-ha
 With Ben Lewis
 It's really bloody hot in Australia. Talking about blood, extreme and prolonged heat exposure to the human body can do disastrous things to your blood, your organs... it doesn't end well. It looks like Aussie summers are going to get more brutal no matter what, so we’re just going to have to cope. Stay cool out there folks.
 Further reading via Gizmodo: http://bit.ly/2lqp7Lq
  0:27:31 Paracon 2016 - A review Richard Saunders reads his report (from the pages of 'The Skeptic' magazine) of the 2016 Paracon convention. Ghosts, UFOs and Big Cats!
 http://www.skeptics.com.au/the-magazine
  0:41:46 Casting a Spell on Donald J. Trump We look at the humorous magic spell, "To be performed at midnight on every waning crescent moon until he is removed from office."
  Also...
 500th Episode of the Geologic Podcast https://www.facebook.com/georgehrab/?hc_location=ufi&amp;amp;pnref=story
 The ESP Podcast with Michael Marshall and Fiona O'Leary http://theesp.eu/podcast_archive/episode_062_michael_marshall_fiona_oleary.html
 Homeopathy in the UK: Michael Marshall https://www.facebook.com/events/700343633505831/</t>
  </si>
  <si>
    <t>qsZjB9DK6ec</t>
  </si>
  <si>
    <t>2017 02 16</t>
  </si>
  <si>
    <t>https://youtu.be/sipiv04Mujk</t>
  </si>
  <si>
    <t>The Skeptic Zone %23435 - 17.Feb.2017</t>
  </si>
  <si>
    <t>0:00:00
 Introduction
 Richard Saunders
 &amp;nbsp;
  0:05:40
 Healing Touch at Queensland University
 Australia's first university-based (but not university endorsed) healing touch clinic has opened in Townsville at James Cook University (JCU). Healing touch is described as an energy-balancing therapy administered through gentle touching and manipulation of energy from a distance, similar to reiki or acupressure.
 Dr Steve Roberts and Richard Saunders comment on this sad state of affairs.
 Healing touch clinic opens at James Cook University in Australian-first http://www.abc.net.au/news/2017-02-13/healing-therapy-clinic-opens-james-cook-university/8266280
 STOSSEL TESTING THERAPEUTIC TOUCH https://www.youtube.com/watch?v=mNoRxCRJ-Y0
 Therapeutic Touch https://skeptoid.com/episodes/4203
 &amp;nbsp;
 0:22:00
 Brew Ha Ha: Science in less time than it takes to order a coffee
 https://www.australiascience.tv/tags/brew-ha-ha
 With Casey Harrigan
 If we've learnt one thing from science fiction, it's that travelling to galaxies far far away will mean astronauts will need to enter some kind of stasis to last the journey. However a new idea suggests napping might be a better option than a longer suspended animation.
 Further reading via Quartz: http://bit.ly/2klQTw6
 Sick and tired of seeing your newsfeed overrun with politics? We have an experiment - share science stories and content on your social media with #sharescience and turn your feed sciencey.
 &amp;nbsp;
 0:26:28
 A Bike Tour of the Solar System
 Join Dr Steve Roberts, Richard Saunders and a team of keen cyclists as they ride from the Sun to Pluto!
 The Solar System Walk: St Kilda to Port Melbourne
 St Kilda is a unique part of Melbourne with rock music, pop culture and experimental artists mixing it with babes, beaches, boofheads and backpackers. It also has its fair share of lessor known thrills with cafes down backstreets, art displays in discarded buildings and, believe it or not, a walking track that is a 1 to 1 billion replica of the solar system.
  https://mycitymelbourne.net/2013/03/30/the-solar-system-walk-st-kilda-to-port-melbourne
 &amp;nbsp;
 0:43:42
 Chiropractor found guilty of making false claims of curing cancer
 A New South Wales chiropractor has been convicted of false advertising after he claimed to be able to prevent, treat and cure cancer in his advertising.
 Hance Limboro was sentenced on February 15 at the Downing Centre Local Court in Sydney after he pleaded guilty to 13 charges filed by the Australian Health Practitioner Regulation Agency (AHPRA) in August 2016.
  http://www.skeptics.com.au/2017/02/15/chiropractor-found-guilty-of-making-false-claims-of-curing-cancer
 &amp;nbsp;
 0:51:42
 Running With Scissors - Podcast
 https://www.mixcloud.com/lone_deranger
 &amp;nbsp;
 Also...
 Homeopathy in the UK: Michael Marshall https://www.facebook.com/events/700343633505831/
 &amp;nbsp;</t>
  </si>
  <si>
    <t>sipiv04Mujk</t>
  </si>
  <si>
    <t>2017 02 12</t>
  </si>
  <si>
    <t>https://youtu.be/UYbS5BwbWHE</t>
  </si>
  <si>
    <t>The Skeptic Zone %23434 - 12.Feb.2017</t>
  </si>
  <si>
    <t>0:00:00
 Introduction
 Richard Saunders
 &amp;nbsp;
  0:06:50
 The Diet Skeptic... with Mandy-Lee Noble
 A2 or not A2... that is the question. Is A2 milk better than A1? Should you be raiding your local supermarket for all the A2 milk you can carry? Will the cows go on strike? Find out this week as Mandy-Lee take a long slurp of A2 milk.
  http://onlinelibrary.wiley.com/doi/10.2903/j.efsa.2009.231r/abstract
  https://www.healthkit.com/profile/-mandy-lee-noble/dietitian/342517
 &amp;nbsp;
 0:15:46
 Brew Ha Ha: Science in less time than it takes to order a coffee
 https://www.australiascience.tv/tags/brew-ha-ha
 With Ben Lewis
 US scientists have gone rogue … 140 characters at a time. Rogue Twitter accounts have popped up since being ordered by the government to stop tweeting valid, factual scientific information. Just ignoring scientific issues like climate change isn’t going to make them go away and we're all for keeping the science communication going.
 Further reading via ABC News: http://ab.co/2k83Hp2
 In Mozambique, humans and birds have teamed up in the hunt for a sweet reward. Both benefit from this relationship. The greater honeyguide bird relies on humans to crack open the hive to access the eggs and larvae inside. Meanwhile, the humans are able to find honey from beehives. This unlikely team is the sweetest thing you'll hear of today.
 Further reading via ABC: http://ab.co/2a04W4k and via Science: http://bit.ly/2a3It7E
 &amp;nbsp;
 0:19:07
 Chiro group distances itself from anti-vaxxers
 The Chiropractors Association of Australia, the largest professional group for chiropractors in the country, has come down against the Australian Vaccination-sceptics Network for linking itself to the CAA.
  http://www.skeptics.com.au/2017/02/06/chiro-group-distances-itself-from-anti-vaxxers
 Researchers warn of dire effects from herbal remedies
 Herbal products, portrayed as softer and more ‘natural’ alternatives to prescription medication, can have “dire effects” on users, including acute hepatic and renal failure, exacerbation of pre-existing conditions and diseases, and even death.
  http://www.skeptics.com.au/2017/02/06/researchers-warn-of-dire-effects-from-herbal-remedies
 &amp;nbsp;
 0:30:10
 Sydney Ghosts and a HOT Night Out
 We join the 'Stranger Things Down Under' group as they roam the streets of Sydney looking for ghosts with spooky tour guide Rowan Greaves.
 http://www.ghosttours.com.au/
 https://www.facebook.com/StrangerThingsDownUnder
 &amp;nbsp;</t>
  </si>
  <si>
    <t>UYbS5BwbWHE</t>
  </si>
  <si>
    <t>2017 02 05</t>
  </si>
  <si>
    <t>https://youtu.be/rZ64a5HLRWc</t>
  </si>
  <si>
    <t>The Skeptic Zone %23433 - 5.Feb.2017</t>
  </si>
  <si>
    <t>0:00:00 Introduction Richard Saunders
 0:07:05 Fiona O'Leary and "VaXXed" at the European Parliament We chat to Fiona about the push to have the movie "Vaxxed" removed from a special screening in the European Parliament. Find out if forces of resaon prevail.
 http://www.todayfm.com
  http://vakcinainfo.org/2017/02/04/scandal-eu-parliament-banned-the-subject-of-unsafe-vaccines/
 0:35:00 Brew Ha Ha: Science in less time than it takes to order a coffee
 https://www.australiascience.tv/tags/brew-ha-ha
 With Kelly Wong Is the recently announced Pig-human hybrid controversial science news, or the latest (and weirdest) superhero? Let's break it down.
 Read more at ScienceAlert: http://bit.ly/2klNjS4
 Overseas produce suppliers are using laser-marked fruit to cut down on unnecessary plastics and replacing stickers on individual produce. We can't wait for this to become popular in Australia!
 Further reading via The Guardian: http://bit.ly/2iDsS3j
 0:39:55 New Complaints Watchdog On The Job To Protect Patients A new watchdog with greater powers to protect patients and crack down on dodgy unregistered health service providers and practitioners has started work. Victorian Minister for Health Jill Hennessy announced the appointment of Karen Cusack as the inaugural Health Complaints Commissioner, with the Health Complaints Act 2016 coming into effect.
 http://www.premier.vic.gov.au
 0:45:20 Maynard's Spooky Action.... We head for Sydney Skeptics in the Pub where special guest Tim Ferguson is on the bill with Maynard. The question of the night, put to our pubbers, "What do you think about people who go behind their doctor's back and seek so-called alternative medicine?"
 https://www.patreon.com/Maynard
 Also...
 "UFO Belief and Religion" Dr Steve Roberts https://www.meetup.com/Mordi-Skeptics-in-the-Pub/events/236343128/
 Ghosts! Skeptic Zone report http://skepticzone.libsyn.com/the-skeptic-zone-318-23nov2014</t>
  </si>
  <si>
    <t>rZ64a5HLRWc</t>
  </si>
  <si>
    <t>2017 01 28</t>
  </si>
  <si>
    <t>https://youtu.be/lCOy4EwIAdQ</t>
  </si>
  <si>
    <t>The Skeptic Zone %23432 - 29.Jan.2017</t>
  </si>
  <si>
    <t>0:00:00 Introduction Richard Saunders
 0:08:10 The Raw Skeptic Report... with Heidi Robertson An open letter to the Editor of the Tweed Daily News The Northern Rivers Vaccination Supports take action after a local newspaper published an uncritical story and interview with Anti-Vax conspiracy theorists.. With Heidi Robertson and Alison Gaylard
  https://www.facebook.com/150057145203234/posts/596209557254655
  0:21:28 Wide condemnation of pro-acupuncture research paper on infant colic A controversial study that claims to have found proof that acupuncture is effective in treating colic in infants has been widely rebuked. In fact, even the associate editor of the journal where the study was published said “in technical terms, the study is negative … the primary outcome did not turn out to be statistically significant”.
 http://www.skeptics.com.au
  0:28:18 Brew Ha Ha: Science in less time than it takes to order a coffee
 https://www.australiascience.tv/tags/brew-ha-ha
 With Tania Meyer
 With the latest disaster that is - was - the Samsung Galaxy Note 7, it's also an environmental disaster. While the company plans to recycle phones that are returned, many precious, rare minerals and metals will be lost through the recycling process.
 Further reading via VICE Motherboard: http://bit.ly/2dMi4ek
 As the Tour Down Under kicks off we look at one of the biggest controversies in cycling. Are cheats "mechanical doping" by putting tiny electric motors in their bikes? The French Parliament has even tried to make it illegal!
 Further reading via Cycling Tips: http://bit.ly/2jqN73Y
  0:34:45 Maynard's Spooky Action....
 Not many UFOs at Maynard's International Studio (annexe) as Richard Saunders drops by for a visit. Find out what about yet another of Maynard's favourite podcasts and we have a questions for the listeners.
 http://podcastufo.com
 https://www.patreon.com/Maynard
  0:41:56 When or skeptics criticise homeopathy, they are often wrong By Edzard Ernst This post might come as a surprise to some. And no, Edzard Ernst is not changing sides in the debate in the debate about homeopathy. But he has long felt that, when skeptics criticise homeopathy, they often wrong-foot themselves by using arguments which are not entirely correct.
 http://edzardernst.com
 Also...
 "UFO Belief and Religion" Dr Steve Roberts https://www.meetup.com/Mordi-Skeptics-in-the-Pub/events/236343128/</t>
  </si>
  <si>
    <t>lCOy4EwIAdQ</t>
  </si>
  <si>
    <t>2017 01 22</t>
  </si>
  <si>
    <t>https://youtu.be/xsQNkjeH7ts</t>
  </si>
  <si>
    <t>The Skeptic Zone %23431 - 22.Jan.2017</t>
  </si>
  <si>
    <t>0:00:00
 Introduction
 Richard Saunders
 &amp;nbsp;
  0:05:15
 Skeptics stand by Bent Spoon Nomination
 The National Institute of Complementary Medicine was less than pleased to be nominated for this award. Will Australian Skeptics back down? NO!
 http://www.skeptics.com
 &amp;nbsp;
 0:15:22
 How Uri Geller convinced the CIA he was a 'psychic warrior'
 Thoughts on Spoon Bending and the CIA from over 40 years ago.
 http://www.telegraph.co.uk
 https://www.amazon.com/Truth-About-Uri-Geller/dp/0879751991
 Experiments wiht Uri Geller 1972 - Video https://www.youtube.com/watch?v=p3MsqnWtMWY
 &amp;nbsp;
 0:28:00
 Homeopthic Vets - Update
 The RCVS standards committee has announced it is to review the college’s guidance on homeopathy and other alternative and complementary veterinary medicines and therapies. - By David Woodmansey.
 https://www.vettimes.co.uk
 &amp;nbsp;
 0:32:23
 Brew Ha Ha: Science in less time than it takes to order a coffee
 https://www.australiascience.tv/tags/brew-ha-ha
 With Ben Lewis
 As the Juno spacecraft has finally entered Jupiter's orbit, the first images of Jupiter and the 3 moons, Europa, Io and Ganymede have been sent back to Earth. And these pretty pictures are purely for the enjoyment of humans rather than any specific scientific reason!
 Further reading via ScienceAlert: http://bit.ly/29TMBFd
 Have you ever realised that you talk to babies and puppies in the exact same way? Scientists have found out why we default to that high pitched voice - and it's actually doing them good.
 Further reading via BBC: http://bbc.in/2j2YqMR
 &amp;nbsp;
  0:34:45
 Stranger Things Down Under
 Join us on an exploration of Sydney’s ‘Upside Down’: the weird, wacky and wonderful, from the woo you’ve always wondered about, to cool museums and quirky experiences. All with a group of fabulous like minded sceptics.
 https://www.facebook.com/StrangerThingsDownUnder
 &amp;nbsp;
 0:37:12
 Grain of Salt.... with Eran Segev
 More in the series of interviews from QED. This week Eran is joined by Matt Parker, possibly the only person to hold the prestigious title of London Mathematical Society Popular Lecturer while simultaneously having a sold-out comedy show at the Edinburgh Festival Fringe, Matt is always keen to mix his two passions of mathematics and stand-up.
 http://standupmaths.com
 &amp;nbsp;
 Also...
 Sydney Skeptics in the Pub - TIM FERGUSON from the Doug Anthony All Stars https://www.meetup.com/AustSkeptics/events/235901193
 Richard Saunders appaers on the E.S.P. podcst http://theesp.eu/podcast_archive/episode_056_richard_saunders.html
 &amp;nbsp;
 &amp;nbsp;</t>
  </si>
  <si>
    <t>xsQNkjeH7ts</t>
  </si>
  <si>
    <t>2017 01 15</t>
  </si>
  <si>
    <t>https://youtu.be/YJ1vKuhF3aU</t>
  </si>
  <si>
    <t>The Skeptic Zone %23430 - 15.Jan.2017</t>
  </si>
  <si>
    <t>0:00:00 Introduction Richard Saunders
  0:05:55 Grain of Salt.... with Eran Segev More in the series of interviews from QED. This week Eran is joined from the Czech Skeptics Club Sisyfos, Claire Klingenberg who talks about the 17th European Skeptics Congress.
 17TH EUROPEAN SKEPTICS CONGRESS - September 2017 http://euroscepticscon.org
 http://www.sysifos.cz
 0:13:30 Four 'Psychics' put to a test, in 1993 Skeptic John Foley took on four of Adelaide's top mystics and seers in the 1990s on national TV to see if any could predict the future. I bet none of them predicted podcastings! A lesson in pychology.
 https://www.youtube.com/watch?v=SMdscAygyXI
 0:26:40 Brew Ha Ha: Science in less time than it takes to order a coffee
 https://www.australiascience.tv/tags/brew-ha-ha
 With Casey Harrigan What will science in 2017 hold in store? Here are our predictions for what science stories will make headlines in 2017.
  https://www.australiascience.tv/videos/brew-ha-ha-science-predictions-2017
 0:29:25 Maynard's Spooky Action... More of Maynard's favourate podcasts What would we find if we looked on Maynard's iPod? A mix of science and mystery.
 http://maynard.com.au
 Exposing PseudoAstronomy Podcast http://podcast.sjrdesign.net
 Inception Radio Network https://inceptionradionetwork.com
 Dark Matter Digital Network http://darkmatterdigitalnetwork.com
 Also...
 Richard Saunders appaers on the E.S.P. podcst http://theesp.eu/podcast_archive/episode_056_richard_saunders.html</t>
  </si>
  <si>
    <t>YJ1vKuhF3aU</t>
  </si>
  <si>
    <t>2017 01 08</t>
  </si>
  <si>
    <t>https://youtu.be/2cnTK0BYcXQ</t>
  </si>
  <si>
    <t>The Skeptic Zone %23429 - 8.Jan.2017</t>
  </si>
  <si>
    <t>0:00:00 Introduction Richard Saunders
 0:06:55 The Diet Skeptic... with Mandy-Lee Noble Health and Wellness Woo! - This week Mandy-Lee looks at MTHFR Gene Testing. Is it valid? Is it of use? Find out with the first report from 'The Diet Skeptic'.
 0:16:25 Why the RCVS must prevent vets from prescribing homeopathy Homeopathic care for animals? The case against homeopathy has never been clearer, with every well-controlled study showing these remedies are no more effective than a placebo. This is to be expected, as homeopathic treatments contain no active substances at all. - Danny Chambers
 http://tinyurl.com/gq2lxrb
 0:30:26 Brew Ha Ha: Science in less time than it takes to order a coffee
 https://www.australiascience.tv/tags/brew-ha-ha
 With Casey Harrigan
 Helium gas has finite uses as it escapes into the atmosphere. Helium has uses beyond party balloons - it's important for science, medicine and technology. Uses include MRI machines, deep sea exploration, Large Hadron Collider and rockets! Global supplies of helium was predicted to run out within 20 years until recently when a helium gas field in Tanzania was discovered. This will give us an extra 7 years of world helium supplies.
 Further reading via ABC: http://ab.co/29bnTm3
 While we might be looking forward to drinking mojitos and splashing around at the beach, a big season is in store for the intrepid people based in Antarctica this year.
 Find out more about the holy grail of climate science: http://ab.co/2htF96a Read more about the largest all-female expedition: http://bit.ly/2hkao67
 0:35:00 La Brea Tar Pits and the Space Shuttle Endeavor Join Andrew Dunning and Richard Saunders has they wander around the old and the new! From ancient animals to the space-age, all in Los Angeles.
 http://www.tarpits.org/
  https://californiasciencecenter.org/exhibits/air-space/space-shuttle-endeavour
 Also...
 Better Geology with Andrew Dunning https://www.youtube.com/channel/UCq--FLzG6qxx9VHAsabZm4A/videos
 Calle Amistad - New traditional Cuban Music https://www.kickstarter.com/projects/1269796553/calle-amistad-an-album-of-new-traditional-cuban-mu</t>
  </si>
  <si>
    <t>2cnTK0BYcXQ</t>
  </si>
  <si>
    <t>2017 01 01</t>
  </si>
  <si>
    <t>https://youtu.be/I4UddcPGlLw</t>
  </si>
  <si>
    <t>The Skeptic Zone %23428 - 1.Jan.2017</t>
  </si>
  <si>
    <t>0:00:00 Introduction Richard Saunders
 0:04:44 New Zealand Skeptics 2016 Conference This week we chat to Mark Honeychurch, a Wellington based skeptic and consumer advocate. He is also the Chair of the NZ Skeptics. http://skeptics.nz
 0:16:30 Brew Ha Ha: Science in less time than it takes to order a coffee https://www.australiascience.tv/tags/brew-ha-ha With Ben Lewis The Australian Federal Court has ordered internet companies to block five bittorrent websites in a big crackdown against internet piracy. But what will be the consequences of this extreme legislation? Further reading via ABC: http://ab.co/2hzW4a0 Here are our top 3 biggest science surprises of 2016! Tesla driverless cars in an overnight upgrade, the unexpected Samsung Galaxy Note 7 disaster, and streets becoming overwhelmed by those immersed in the augmented reality of Pokemon Go.
 0:20:41 The Cass Files - With Dr Cassandra Perryman Cannabis, hashish, hemp, sinsemilla; informalpot, dope, grass, weed, Mary Jane, bud, hash, bhang, kef, ganja, locoweed; reefer, doob, spliff, toke, roach... get the idea? Cassanddra gives us her view on the drug of choice of many throughout the world.
 0:29:10 NSW government to investigate AVsN fund-raising The Australian newspaper reports that NSW Fair Trading authorities will investigate the Australian Vaccination-sceptics Network (AVSN) for “potential breaches of the Charitable Fundraising Act and the Associations Incorporation Act”. http://www.skeptics.com.au/2016/12/28/nsw-government-to-investigate-avsn-fund-raising
 0:36:40 Grain of Salt.... with Eran Segev More in the series of interviews from QED. This week Eran talks with Noah and Eli from the Scathing Atheist Podcast. https://scathingatheist.com
 ******************************************* Wishing all Skeptic Zone fans a happy 2017</t>
  </si>
  <si>
    <t>I4UddcPGlLw</t>
  </si>
  <si>
    <t>2016 12 25</t>
  </si>
  <si>
    <t>https://youtu.be/mlLw1wN5yI4</t>
  </si>
  <si>
    <t>The Skeptic Zone %23427 - 25.December.2016</t>
  </si>
  <si>
    <t>0:00:00 Introduction Richard Saunders
 0:04:38 New Zealand Skeptics 2016 Conference This week we chat to Loretta Marron and find out the latest news from the 'Friends of Science in Medicine'.
 http://www.scienceinmedicine.org.au
 0:16:07 Grain of Salt.... with Eran Segev More in the series of interviews from QED. This week Eran talks with Michael Marshall, Nicola Throp and Geoff Whelan. What does it take these days to host a skeptical convention?
 0:35:24 Maynard's Spooky Action... A very Maynard Christmas messge Ho Ho Ho, it's to the cafe we go and chat to Maynard. What does this international star do on Christmas day? Does anyone really care? Find out with Maynard.
 http://maynard.com.au
 Also...
 Richard Saunders talks in California, Dec. 2016
 BAS Skeptalk : Thursday, December 29, 2016 - 7:30pm La Pena Cultural Center 3105 Shattuck Ave, Berkeley, CA
  OC Science Club : Friday, December 30, 2016 - 7:00pm Del Frisco's Grille 772 Spectrum Center Dr, Irvine, California 92618
 &amp;nbsp;
 &amp;nbsp;</t>
  </si>
  <si>
    <t>mlLw1wN5yI4</t>
  </si>
  <si>
    <t>2016 12 18</t>
  </si>
  <si>
    <t>https://youtu.be/64W235tvLsQ</t>
  </si>
  <si>
    <t>The Skeptic Zone %23426 - 18.December.2016</t>
  </si>
  <si>
    <t>0:00:00 Introduction Richard Saunders
 0:04:45 Grain of Salt.... with Eran Segev More in the series of interviews from QED. This week Eran talks with Britt Hermes, a former naturopathic 'doctor' who shares the hard truths about naturopathic medicine to protect patients. Her message is "Please don't be fooled by natural and alternative medicine."
 https://www.naturopathicdiaries.com
 0:14:09 New Zealand Skeptics 2016 Conference This week we chat to Susan Gerbic and find out the latest on Guerrilla Skepticism on Wikipedia. What can you do to help? Susan Gerbic at Puzzling World (Video)
 https://www.youtube.com/watch?v=OObcuaiLwI8&amp;amp;t=7s
 0:26:16 Brew Ha Ha: Science in less time than it takes to order a coffee
 https://www.australiascience.tv/tags/brew-ha-ha
 With Casey Harrigan 2016 has been a momentous year. Here we give our top 3 biggest science news of 2016! Here's to 2017!
 Watch more: Zika virus: http://bit.ly/2hm2o1i Paris agreement: http://bit.ly/2gcXP8f Gravitational waves: http://bit.ly/LKgravwaves
 It's been a big year for sci-fi films, but who pulled it off the best? We review the best and worst movie scientists from 2016.
 Ever think "I wish my robot could sweat"? Well your dreams have been answered thanks to ingenious research from Japan. Say hello to Kengoro, a 1.7m tall, 56kg musculoskeletal humanoid.
 Further reading via IEEE Spectrum: http://bit.ly/2eHscrk
 0:31:34 Cancer Reseach in Australia Guest reporter Kevin Davies interviews Prof. Ross Hannan, head of the department of cancer biology and therapeutics at The John Curtin School of Medical Research, ANU College of Medicine. What is the latest news on cancer research and what is the link to Jackie Chan?
 http://jcsmr.anu.edu.au/people/ross-hannan
 Also...
 Richard Saunders talks in California, Dec. 2016
 BAS Skeptalk : Thursday, December 29, 2016 - 7:30pm La Pena Cultural Center 3105 Shattuck Ave, Berkeley, CA
 OC Science Club : Friday, December 30, 2016 - 7:00pm Del Frisco's Grille 772 Spectrum Center Dr, Irvine, California 92618</t>
  </si>
  <si>
    <t>64W235tvLsQ</t>
  </si>
  <si>
    <t>2016 12 11</t>
  </si>
  <si>
    <t>https://youtu.be/k0j0Ou9FfJM</t>
  </si>
  <si>
    <t>The Skeptic Zone %23425 - 11.December.2016</t>
  </si>
  <si>
    <t>0:00:00 Introduction Richard Saunders
 0:06:40 New Zealand Skeptics 2016 Conference We head to Queenstown, then to Wanaka to visit Puzzling World for the NZ Skeptics Dinner and Awards. Joining in is Susan Gerbic. Also an interview with Stuart Landsborough to find out about his $100,000 Psychic Prize. Live music by Brad MacClure
 http://www.puzzlingworld.co.nz
 http://www.psychicchallenge.co.nz
 0:34:18 Take Stock - With Shelley Stocken Twins! Are you a twin? Are you psychic? Shelley Stocken asks her twin sister or it is the other way around?
 0:42:46 Brew Ha Ha: Science in less time than it takes to order a coffee With Ben Lewis
 South African building Africa’s first private satellite, via ScienceAlert: http://bit.ly/2g9dB55
 Australian school students make HIV drug for $2, via Sydney Morning Herald: http://bit.ly/2gXndDN
 The Pope has called out climate deniers, via Washington Post: http://wapo.st/2fGOTwI Plastic banknotes contain meat by-product, via Quartz: http://bit.ly/2fGQQsM
 Scurvy is back, via SBS: http://bit.ly/2gAFDqI
 According to research, people are more likely to recycle things they see as part of their identity. For example, a personalised coffee increases the chances of you recycling your coffee paper cup!
 Further reading via ScienceDaily: http://bit.ly/2fYD9Vw
 The Earth-like planet Proxima b has just been discovered orbiting the star nearest to our Sun. We decided to check out some of its features to see if it's likely to be the next hot holiday destination.
 Further reading via ABC: http://ab.co/2bRS7s4
 0:47:11 Sensing Murder - Letter to Network 10 in 2004 With another series of Sensing Murder to be produced in New Zealand, Richard Saunders looks back to 2004 when he wrote a letter of concern to Network 10 Australia before they axed the show.
 https://en.wikipedia.org/wiki/Sensing_Murder
 http://www.psychicchallenge.co.nz/smc/index.html
 Also...
 Richard Saunders talks in California, Dec. 2016
 BAS Skeptalk : Thursday, December 29, 2016 - 7:30pm La Pena Cultural Center 3105 Shattuck Ave, Berkeley, CA
  https://www.meetup.com/Bay-Area-Atheists-Agnostics-Humanists-Freethinkers-Skeptics/events/235675261
 OC Science Club : Friday, December 30, 2016 - 7:00pm Del Frisco's Grille 772 Spectrum Center Dr, Irvine, California 92618
 https://www.facebook.com/events/1136033126517987</t>
  </si>
  <si>
    <t>k0j0Ou9FfJM</t>
  </si>
  <si>
    <t>2016 12 01</t>
  </si>
  <si>
    <t>https://youtu.be/T-hI9uKBIvo</t>
  </si>
  <si>
    <t>The Skeptic Zone %23424 - 1.December.2016</t>
  </si>
  <si>
    <t>0:00:00 Introduction Richard Saunders
 0:05:50 "Psychic" predictions for 2016 We mark the homework of the top mystics and seers. Did they see the sucess of Donald Trump or the Brexit? Find out and be not so amazed.
 0:22:10 Skeptics in the Pub in Sydney We chat to Michael Marshall about his Australian trip.
 http://goodthinkingsociety.org/
 0:29:05 Homeopaths cashing in on vulnerable parents A report from the Sunday World newspaper in Ireland.
 0:35:40 Brew Ha Ha: Science in less time than it takes to order a coffee With Kelly Wong Fake news is not immune to science. It's easy to be swayed by cute animal stories but don't be fooled. Animals are not humans and have their own amazing features.
 Further reading via ScienceAlert: http://bit.ly/2gj5Eh1
 Recently, people in India have taken to social media to share smog selfies to show the world how bad their pollution is.
 Further reading via ABC:0 http://ab.co/2eHwFJc
 A woman and her daughter both gave birth with the same womb. It may sound like science fiction but this is exactly what happened when a Swedish woman received a uterus transplant from her own mother. She was then able to receive IVF and give birth to her own son.
 Further reading via ABC: http://ab.co/2elQQNU
 0:49:50 Grain of Salt.... with Eran Segev More in the series of interviews from QED. This week Eran chats Tom and Cecil to from the Cognitive Dissonance Podcast.
 http://dissonancepod.com
 Also...
 NZ Skeptics Conference
 http://conference.skeptics.nz
 The Sydney Freecon - December 9, 10 &amp;amp;11, 2016 - 188 William St. Earlwood Contact Gary on Twitter - @SydneyFuturian
 &amp;nbsp;
 &amp;nbsp;</t>
  </si>
  <si>
    <t>T-hI9uKBIvo</t>
  </si>
  <si>
    <t>2016 11 27</t>
  </si>
  <si>
    <t>https://youtu.be/PNlOT6e0mmM</t>
  </si>
  <si>
    <t>The Skeptic Zone %23423 - 27.November.2016</t>
  </si>
  <si>
    <t>0:00:00 Introduction Richard Saunders
 &amp;nbsp; 0:05:26 Grain of Salt.... with Eran Segev More in the series of interviews from QED. This week Eran chats to Myles Power, a youtuber who fights misinformation on GMOs, Black Salve and MMS or Miracle Mineral Supplement (Bleech!)
 https://www.youtube.com/user/powerm1985
 http://www.mylespower.co.uk&amp;nbsp;
 0:15:25 Brew Ha Ha: Science in less time than it takes to order a coffee With Tania Meyer Book your next holiday to China! They've just opened up their 500m Aperture Spherical Telescope (FAST) to the public. It's the largest of its kind in the world. Now that's telescope tourism! Where would you go as part of your science bucket list?
 What would you put on your science bucket list? http://bit.ly/2cHmGmd
 Even further reading via Quartz: http://bit.ly/2cy4Wqa&amp;nbsp;
 0:17:03 Maynard's Spooky Action... An Evening with Lisa Randall The good people at Think Inc. brought Dr Lisa Randall to Australia for a national tour. Maynard and his trusty microphone head for the Sydney event to report on the night. Includes interviews with Dr Randall, Signe Dean, Ian Bryce, William Broughm and more.
 https://www.thinkinc.org.au/events
 0:30:03 Mind Body Wallet from 1998 A report by Dr Trevor Case from the pages of the Skeptic Magazine.
 See page 59 of this PDF http://tinyurl.com/jhntpvn
 0:37:43 Australian Skeptics Awards from 2016 Who will win the Bent Spoon Award... who will be Skeptic of the Year.... who will be awarded life membership... and who will get 'The Fred' Award? Find out with a report from the convention.
 &amp;nbsp;
 Also...
 NZ Skeptics Conference
 http://conference.skeptics.nz
 Michael Marshall - Sydney Skeptics in the Pub - 29 Nov.
 https://www.meetup.com/austskeptics/
 The Sydney Freecon - December 9, 10 &amp;amp;11, 2016 - 188 William St. Earlwood Contact Gary on Twitter - @SydneyFuturian
 &amp;nbsp;
 &amp;nbsp;</t>
  </si>
  <si>
    <t>PNlOT6e0mmM</t>
  </si>
  <si>
    <t>2016 11 20</t>
  </si>
  <si>
    <t>https://youtu.be/3ACWviKjSoA</t>
  </si>
  <si>
    <t>The Skeptic Zone %23422 - 20.November.2016</t>
  </si>
  <si>
    <t>0:00:00 Introduction Richard Saunders
 0:04:46 Grain of Salt.... with Eran Segev More in the series of interviews from QED. This week Eran chats to Alice Howarth and Mike Hall from the popular 'Skeptics with a K' podcast from the UK.
 http://www.merseysideskeptics.org.uk/podcasts
 0:16:36 Skeptical letters to the editor, from 1986 Skeptics have a long history of offering cash prizes for proof of the paranormal. We look back to over 30 years ago when members of Canberra Skeptics turned up at a New Age festival to seek any takers. Reports and letters to the editor from the Canberra Times newspaper.
 http://tinyurl.com/hjucp5f
 0:33:26 Brew Ha Ha: Science in less time than it takes to order a coffee New findings claim to "explain" the mysteries of the Bermuda Triangle. But the story isn't so simple. - With Tania Meyer Further reading about this Bermuda Triangle mystery:
  http://www.australiascience.tv/blogs/bermuda-triangle-mystery-explained
 0:35:00 The Think Tank Join Richard Sanders, Dr Steve Roberts and Maynard as they chat about secret codes, UFOs, warp bubbles in clouds and much more!
  http://www.ghostsofoz.com/goo-magazine/richard-saunders-the-skeptic-zone-podcast
 https://skeptoid.com/episodes/4208
 Also...
 NZ Skeptics Conference
 http://conference.skeptics.nz
 Dr. Angie Mattke from USA - 'Medical Nonsense'
 https://www.meetup.com/Mordi-Skeptics-in-the-Pub/
 Michael Marshall - Sydney Skeptics in the Pub - 29 Nov.
 https://www.meetup.com/austskeptics/
 The Sydney Freecon - December 9, 10 &amp;amp;11, 2016 - 188 William St. Earlwood Contact Gary on Twitter - @SydneyFuturian</t>
  </si>
  <si>
    <t>3ACWviKjSoA</t>
  </si>
  <si>
    <t>2016 11 13</t>
  </si>
  <si>
    <t>https://youtu.be/pex7-s4fLGk</t>
  </si>
  <si>
    <t>The Skeptic Zone %23421 - 13.November.2016</t>
  </si>
  <si>
    <t>0:00:00 Introduction Richard Saunders
 0:06:23 An American View.... with Evan Bernstein What might a Trump presidency mean for the future of science and education in the USA? We ask Evan Bernstein, cast member of the Skeptics' Guide to the Universe podcast.
 http://www.theskepticsguide.org
 0:17:17 Government issues health warning over useless newage pendant The Australian Government has confirmed the presence of radioactive material in "Scalar Energy" pendants. We take a look at some of the amazing claims being made for yet another newage device.
  http://www.arpansa.gov.au/radiationprotection/Factsheets/is_pendants.cfm
  https://www.quora.com/What-is-the-definition-of-scalar-energy
 The Quantum Pendant - Video https://www.youtube.com/watch?v=kZxX3ZWY4nw
 Applied Kinesiology - How it's Done - Video https://www.youtube.com/watch?v=Piu75P8sxTo
 0:39:23 Grain of Salt.... with Eran Segev More in the series of interviews from QED. This week Eran chats to Alan Melikdjanian, better known to the world as 'Captain Disillusion'. He is the founder of Amelik Entertainment, LLC, a South Florida-based video production company specializing in unique and inventive films, web series, commercials and music videos
 http://captaindisillusion.com/
 Also...
 NZ Skeptics Conference http://conference.skeptics.nz
 The Sydney Freecon - December 9, 10 &amp;amp;11, 2016 - 188 William St. Earlwood Contact Gary on Twitter - @SydneyFuturian</t>
  </si>
  <si>
    <t>pex7-s4fLGk</t>
  </si>
  <si>
    <t>2016 11 06</t>
  </si>
  <si>
    <t>https://youtu.be/KHvBIe8p8LA</t>
  </si>
  <si>
    <t>The Skeptic Zone %23420 - 6.November.2016</t>
  </si>
  <si>
    <t>0:00:00 Introduction Richard Saunders
 0:06:05 Grain of Salt.... with Eran Segev More in the series of interviews from QED. This week Eran chats to Dr Karl Kruszelnicki the Australian science communicator and populariser, who is known as an author and science commentator on Australian radio and television.
 http://drkarl.com/
 0:15:26 Maynard's Spooky Action... Blast from the past! In 1991 Dr Karl Kruszelnicki appeared with Maynard on radio to take listeners' questions.
 0:20:40 The Raw Skeptic Report.... with Heidi Robertson The WHO publishes a list of websites that are found to "facilitate the access of public health authorities, health professionals and the public to reliable information". The Northern Rivers Vaccination Supporters group is now one of those websites.
  http://www.northernstar.com.au/news/victory-for-northern-rivers-pro-vaccine-group/3106653/
 0:27:39
 Orgone Energy Orgone is a pseudoscientific and spiritual concept described as an esoteric energy or hypothetical universal life force, originally proposed in the 1930s by Wilhelm Reich. This "energy" was applied by famed race car driver Peter Brock in the 1980s.
 http://www.skeptics.com.au/?s=Orgone
  https://www.youtube.com/watch?v=Ro_F6tosOjk&amp;amp;feature=youtu.be&amp;amp;t=482
 0:41:02 Anti-vaxxers target wrong man PETER Tiernan is being bombarded by threatening calls and messages from anti-vaccination activists and fears “one absolute nutter” could attack him or his family. All because some activists think he is Reasonable Hank, a pro-vaccination blogger who has been enraging the anti-vaxxers for years. The problem is Mr Tiernan, a 51-year-old physiotherapist who works in the Byron Shire, is not Reasonable Hank and never has been. By Janes Hansen
  http://www.heraldsun.com.au/news/antivaxxer-activists-wrongly-identify-byron-bay-physiotherapist-as-provaccination-blogger/news-story/9b8bc34dda0476d36ea9484163eebf8f
 &amp;nbsp;</t>
  </si>
  <si>
    <t>KHvBIe8p8LA</t>
  </si>
  <si>
    <t>2016 10 29</t>
  </si>
  <si>
    <t>https://youtu.be/tJP3_jYLKds</t>
  </si>
  <si>
    <t>The Skeptic Zone %23419 - 30.October.2016</t>
  </si>
  <si>
    <t>0:00:00 
Introduction
Richard Saunders
0:05:30 
The Raw Skeptic Report.... with Heidi Robertson
Every year thousands of Australians are unnecessarily suffering and dying prematurely because of alternative cancer treatments according to a special investigation by Dr Paul Willis, director of The Royal Institution of Australia.
Heidi interviews Dr Willis followed by the audio from the special report.
http://www.australiascience.tv/videos/no-alternative-cancer
0:40:06 
Grain of Salt.... with Eran Segev
More in the series of interviews from QED. This week Eran chats to Cara Santa Maria from the SGU Podcast and Talk Nerdy.
http://carasantamaria.com/podcast/
Also...
Mars: The Live Experience
http://premier.ticketek.com.au/shows/show.aspx?sh=MARSLIVE16
Think Inc 2017 Pass
https://www.thinkinc.org.au
Vengaboys Tour with Maynard
http://tinyurl.com/jfmlabp
Sydney Skeptics in the Pub
https://www.meetup.com/AustSkeptics
NZ Skeptics Conference
http://conference.skeptics.nz</t>
  </si>
  <si>
    <t>tJP3_jYLKds</t>
  </si>
  <si>
    <t>2016 10 23</t>
  </si>
  <si>
    <t>https://youtu.be/KTRGrxfRaw4</t>
  </si>
  <si>
    <t>The Skeptic Zone %23418 - 23.October.2016</t>
  </si>
  <si>
    <t>0:00:00 Introduction Richard Saunders
 0:09:00 Grain of Salt.... with Eran Segev In this, the first of a series of interviews from QED, Eran chats to the crew from the ESP podcast.
 András G Pintér, Hungary Jelena Levin, Latvia Pontus Böckman, Sweden
 http://theesp.eu
 https://qedcon.org
 0:22:56 Natural cancer treatment: Patient turned down chemotherapy but ‘nearly killed himself’ GREG Melhuish turned to natural therapies to cure his cancer and it nearly killed him. That’s the message he now wants to share in the hope it will save lives. By Jane Hansen.
  http://www.dailytelegraph.com.au/news/nsw/greg-melhish-turned-down-chemotherapy-to-try-natural-remedy-but-nearly-killed-himself/news-story/cb06bc7d6370fc7068683c132b30777b
 0:29:18 The Raw Skeptic Report... with Heidi Robertson Australia is full of animals that bite, sting, bite some more, scratch and even worse! But what's the truth of the matter? Will you die just walking down the street? Find out with Heidi!
 0:40:00 NZ Skeptics Conference 2016 Queenstown, 2nd-4th December Amazing Speakers! NZ Skeptics have lined up some amazing speakers from the USA and Australia, as well as home grown talent from around New Zealand. Find out more with Brad MacClure.
 http://conference.skeptics.nz
 Also...
 Mars: The Live Experience
 http://premier.ticketek.com.au/shows/show.aspx?sh=MARSLIVE16
 Folding Australia 2016 Origami Convention
  https://www.eventbrite.com.au/e/folding-australia-2016-origami-convention-tickets-26347133987
 Vengaboys Tour with Maynard
 http://tinyurl.com/jfmlabp</t>
  </si>
  <si>
    <t>KTRGrxfRaw4</t>
  </si>
  <si>
    <t>2016 10 15</t>
  </si>
  <si>
    <t>https://youtu.be/3QZpiugm4NA</t>
  </si>
  <si>
    <t>The Skeptic Zone %23417 - 16.October.2016</t>
  </si>
  <si>
    <t>0:00:00 
Introduction Richard Saunders
 0:04:33
 More Good Thinking... with Michael Marshall The Good Thinking Society welcomed the decision by NHS Wirral CCG to decommission homeopathy and Iscador services. The decision comes after months of consultation which showed overwhelming support from the public for an end to funding.
 At QED 2016, in the Ockham Awards event/campaign shortlist, readers of the British version of 'The Skeptic Magazine' voted for The Good Thinking Society&amp;nbsp;for their homeopathy in the NHS campaign.
 http://goodthinkingsociety.org/
 https://qedcon.org/
0:32:50 
Nursing and Midwifery Board of Australia issues position statement on anti-vaccine nurses and midwives On October 11 2016, the Nursing and Midwifery Board of Australia responded to a number of complaints regarding anti-vaccination material and advice being disseminated by registered nurses, enrolled nurses, and registered midwives, by publishing a new position statement on anti-vaccination misinformation:
https://reasonablehank.com/2016/10/13/nursing-and-midwifery-board-of-australia-issues-position-statement-on-anti-vaccine-nurses-and-midwives/
0:37:47
Maynard's Spooky Action... Interviews at "An Evening with Goldacre" in Sydney Robyn Willims from ABC radio's Science Show Signe Dean from SBS radio and Australian Skeptics
http://www.abc.net.au/radionational/robyn-williams/2913842
http://nevertoocurious.com/
Also...
NZ Skeptics Conference 2016 - Queenstown, 2nd-4th December
http://conference.skeptics.nz</t>
  </si>
  <si>
    <t>3QZpiugm4NA</t>
  </si>
  <si>
    <t>2016 10 08</t>
  </si>
  <si>
    <t>https://youtu.be/-QD4yrJR2gU</t>
  </si>
  <si>
    <t>The Skeptic Zone %23416 - 9.October.2016</t>
  </si>
  <si>
    <t>0:00:00
Introduction Maynard - Richard Saunders - Stefan Sojka
0:06:27
A Grain of Salt - With Eran Segev This week Eran looks at the increasingly bizarre chain of emails being send from anti-vaccine activist Judy Wilyman PhD.
0:28:37
The Cass Files - With Dr Cassandra Perryman What is Hypnosis? Does it work as claimed? You uses it? Find out with Dr Cassandra.
0:34:25
Prize Time The Memory Code by Lynne Kelly. Thanks to Allen &amp; Unwin
https://www.allenandunwin.com/browse/books/general-books/popular-science/The-Memory-Code-Lynne-Kelly-9781760291327
0:37:00
Signe Dean What has the online reaction to the question of fluoride in the drinking water been in Australia? Signe reviews some of the more interesting comments.
 http://nevertoocurious.com
0:45:40
Short break with Maynard in the audience
0:46:50
Maynard's Spooky Action... An interview with Dr Brad McKay. Anti-vax parents and a trip the Burning Man festival in the USA
1:00:44
Prize Time Suzi Jamil and Desh Amila from Think Inc. Tickets to see Dr Lisa Randall
https://www.thinkinc.org.au/events/lisa/
1:04:48
Take Stock - With Shelley Stocken Top 5 lesser known strange or dangerous complementary and alternative therapies.
0:14:50
Prize Time Pinball Science by Ian Graham. Thanks to Allen &amp; Unwin
https://www.allenandunwin.com/browse/books/general-books/popular-science/Pinball-Science-Ian-Graham-9781760294243
1:16:20
Dr Stefan Sojka The new new-age internet filter.</t>
  </si>
  <si>
    <t>-QD4yrJR2gU</t>
  </si>
  <si>
    <t>2016 10 02</t>
  </si>
  <si>
    <t>https://youtu.be/2dYXar1HBJU</t>
  </si>
  <si>
    <t>The Skeptic Zone %23415 - 2.October.2016</t>
  </si>
  <si>
    <t>0:00:00 Introduction Richard Saunders Also an update to the Vaxxed, Castlemaine Local and International Film Festival story.
 https://www.sciencebasedmedicine.org/tag/william-thompson
 0:10:14 Dr Lynne Kelly The traditional Aboriginal memory technique that unlocks the secrets of Stonehenge, Easter Island and ancient monuments the world over.&amp;nbsp;Lynne Kelly has discovered that a powerful memory technique used by the ancients can unlock the secrets of the Neolithic stone circles of Britain and Europe, the ancient Pueblo buildings in New Mexico and other prehistoric stone monuments across the world.
 http://www.lynnekelly.com.au/the-memory-code
 0:16:12 Maynard's Spooky Action... OZ Paranormal and Spiritual Expo A skeptical road trip! Join Maynard, Jessica, Lara and Richard as they head off to the OZ Paranormal and Spiritual Expo. Interviews with... Peter Bowditch Pete Banks Alex Cayas PSY - Paranormal Ghost Hunters Larraine Cilia - pres. UFO and Paranormal Research Society Kerrie McGilvray - Crystal Bed Healings
 http://www.australianparanormalandspiritualexpo.com.au
 Also...
 Skeptic Zone LIVE - 6th October in Sydney https://www.meetup.com/AustSkeptics/events/232095906/
 NZ Skeptics Conference 2016 - Queenstown, 2nd-4th December http://conference.skeptics.n</t>
  </si>
  <si>
    <t>2dYXar1HBJU</t>
  </si>
  <si>
    <t>2016 09 22</t>
  </si>
  <si>
    <t>https://youtu.be/ONhHPEJwsOs</t>
  </si>
  <si>
    <t>The Skeptic Zone %23414 - 22.September.2016</t>
  </si>
  <si>
    <t>0:00:00
Introduction Richard Saunders
0:07:00
Ben Goldacre Homeopathic hucksters. Nonsensical naturopaths. Anti-intellectual anti-vaxxers. Slippery statisticians. The ‘journalists’ daring to declare meats as critically carcinogenic. And let’s not forget – let’s not forget – fraudulent pharmaceutical firms. - We chat to Ben on the eve of his Australian and New Zealand tour.
http://compare-trials.org
0:26:35
Take Stock with Shelley Stocken Doctor Google is at it again with millions of people seeking its advice.
0:35:11
Victorian film festival embroiled in anti-vax, social media trainwreck The Castlemaine Local and International Film Festival takes aim and shoots itself in the foot while putting its foot in its mouth. We find out why this festival is planning to screen an anti-vaccination film.
https://reasonablehank.com/2016/09/20/victorian-film-festival-embroiled-in-anti-vaccination-social-media-trainwreck/
Also...
Skeptic Zone LIVE - 6th October in Sydney
 https://www.meetup.com/AustSkeptics/events/232095906/
 Skeptics Dinner Meeting with Lyne Kelly - 24th September
 NZ Skeptics Conference 2016 - Queenstown, 2nd-4th December
 http://conference.skeptics.nz</t>
  </si>
  <si>
    <t>ONhHPEJwsOs</t>
  </si>
  <si>
    <t>2016 09 18</t>
  </si>
  <si>
    <t>https://youtu.be/vql8uwkcfZU</t>
  </si>
  <si>
    <t>The Skeptic Zone %23413 - 18.September.2016</t>
  </si>
  <si>
    <t>0:00:00
Introduction Richard Saunders
0:05:35
Sharon Hill We talk to Sharon Hill about her web site 'Doubtful News' and look into the merits (or not) of Ghost Tours. Also... Bad Clowns?
http://doubtfulnews.com
0:26:42
Anti-vaccine nurses and midwives A visit to the 'reasonable hank' blog and the reading of a list of anti-vax memes posted by the very people who should know better.
https://reasonablehank.com/?s=Anti-vaccine+nurses
0:36:06
Bad Clowns and Loch Ness with Ben Radford Ben tells us more about the strange reports of' Bad Clowns running round and making trouble. Also news of the lastest photo from Loch Ness.
http://benjaminradford.com
Also...
Skeptic Zone LIVE - 6th October in Sydney 
https://www.meetup.com/AustSkeptics/events/232095906/
Skeptics Dinner Meeting with Lyne Kelly - 24th September 
http://www.skeptics.com.au/2016/08/11/sydney-dinner-sept-24-wisdom-of-the-ancients
NZ Skeptics Conference 2016 - Queenstown, 2nd-4th December 
http://conference.skeptics.nz</t>
  </si>
  <si>
    <t>vql8uwkcfZU</t>
  </si>
  <si>
    <t>2016 09 11</t>
  </si>
  <si>
    <t>https://youtu.be/oApr8ORpVu4</t>
  </si>
  <si>
    <t>The Skeptic Zone %23412 - 11.September.2016</t>
  </si>
  <si>
    <t>0:00:00 
Introduction Richard Saunders
0:07:30
Bad Science Watch in Canada We chat to Michael Kruse about so called Naturopathic Doctors in Canada thumbing their nose at the law.
 http://www.badsciencewatch.ca
0:29:30
Mind Body Wallet over the years Step back in time to 2002 and 1986 as we look at the Festival of Mind Body Spirit. The New Age never looked so old.
0:43:05
The Raw Skeptic Report This week Heidi Robertson has another report from the recent Brisbane Skepticamp. She chats to Mandy Noble about woo in the health industry.
http://www.brisbaneskeptics.org
Also...
An evening with Dr Ben Goldacre – Think Inc.
https://www.thinkinc.org.au/events/ben-goldacre
Folding Australia 2016 Origami Convention
https://www.eventbrite.com.au/e/folding-australia-2016-origami-convention-tickets-26347133987
Skeptics Dinner Meeting with Lyne Kelly - 24th September
http://www.skeptics.com.au/2016/08/11/sydney-dinner-sept-24-wisdom-of-the-ancients</t>
  </si>
  <si>
    <t>oApr8ORpVu4</t>
  </si>
  <si>
    <t>2016 09 04</t>
  </si>
  <si>
    <t>https://youtu.be/fuHNZH3mPrA</t>
  </si>
  <si>
    <t>The Skeptic Zone %23411 - 4.September.2016</t>
  </si>
  <si>
    <t>0:00:00
 Introduction
 Richard Saunders
  0:05:57
 Dr Angie at Dragon Con
 We catch up with Dr Angie Mattke and ask her about the talk on alternative medicine she gave at the Skeptrack at Dragon Con in Atlanta.
 http://skeptics.dragoncon.org
 0:19:12
 Maynard's Spooky Action..
 Maynard and Richard head for the Australian Museum and chat to Rachel Robertson about teaching science via robots.
 http://australianmuseum.net.au/science-festival
 0:25:32
 The Raw Skeptic Report
 This week Heidi Robertson has another report from the recent Brisbane Skepticamp. She chats to Michelle Franklin from Darwin Skeptics about how her work looking at bio control.
 http://www.brisbaneskeptics.org
 0:36:08
 Maynard and the question of quantum
 At Sydney Skeptics in the pub, Maynard finds out wha the average pubber knows about the quantum world. Also a chat with Ian Bryce who does actually know!
 Also...
 The Blue Castle Podcast
 http://thebluecastle.libsyn.com
 Folding Australia 2016 Origami Convention
  https://www.eventbrite.com.au/e/folding-australia-2016-origami-convention-tickets-26347133987
 Skeptics Dinner Meeting with Lyne Kelly - 24th September
  http://www.skeptics.com.au/2016/08/11/sydney-dinner-sept-24-wisdom-of-the-ancients</t>
  </si>
  <si>
    <t>fuHNZH3mPrA</t>
  </si>
  <si>
    <t>2016 08 28</t>
  </si>
  <si>
    <t>https://youtu.be/RjRSPLhR9II</t>
  </si>
  <si>
    <t>The Skeptic Zone %23410 - 28.August.2016</t>
  </si>
  <si>
    <t>0:00:00
Introduction
 Richard Saunders (and the skeptical cats)
  0:05:20
Mother who posted video of her baby is bullied by anti-vaxxers online
The mother who posted a heartbreaking video of her five-week-old baby choking for air after catching whooping cough has been bullied online by trolls who say “vaccination is what caused her baby to get sick”.
http://www.news.com.au/lifestyle/parenting/babies/mother-who-posted-heartbreaking-video-of-her-baby-choking-is-bullied-by-antivaxxers-online/news-story/681691f600de9bbc499d2fa03fab55e7
 0:12:43
 The Raw Skeptic Report
This week Heidi Robertson has another report from the recent Brisbane Skepticamp. She chats to Natalie Carrington about how language can be used to fight pseudoscience and woo.
 http://www.brisbaneskeptics.org
 0:20:00
Chiro Board Responds to Skeptics Concerns
Following the revelation of chiropractor Ian Rossborough’s ‘cracking’ of an infant’s spine on YouTube, Australian Skeptics and many members of the public and professionals expressed their outrage.
http://www.skeptics.com.au/2016/08/23/chiro-board-responds-to-skeptics-concerns/
http://www.ahpra.gov.au/registration/registers-of-practitioners.aspx
 0:28:25
 Maynard's Spooky Action..
Maynard and Richard head for the Australian Museum to perform the Mystery Investigators show as part in Sceince Week.
We also learn about crime investigation and chat to Margaret, Rory and Willow.
 http://australianmuseum.net.au/science-festival
 http://www.mysteryinvestigators.com</t>
  </si>
  <si>
    <t>RjRSPLhR9II</t>
  </si>
  <si>
    <t>2016 08 21</t>
  </si>
  <si>
    <t>https://youtu.be/1-mMj5Tqimo</t>
  </si>
  <si>
    <t>The Skeptic Zone %23409 - 21.August.2016</t>
  </si>
  <si>
    <t>0:00:00 
Introduction Heidi Robertson
0:02:07
The Raw Skeptic Report 
This week Heidi Robertson has another report from the recent Brisbane Skepticamp. She chats to Enrique Bustamante and learns about the real Dunning Kruger effect.  
https://www.linkedin.com/pulse/dunning-kruger-effect-importance-self-awareness-enrique-rubio
http://www.brisbaneskeptics.org 
0:13:21
Maynard's Spooky Action.. 
Maynard and Richard head for the Australian Museum to perfrom the Mystery Investigators show as part in Sceince Week. Maynard also chats to Catherine Beehag, the manager of the festival and Alison from the University of Technology. 
http://australianmuseum.net.au/science-festival 
http://www.mysteryinvestigators.com
Also... 
Skeptics Dinner Meeting with Lyne Kelly - 24th September  
http://www.skeptics.com.au/2016/08/11/sydney-dinner-sept-24-wisdom-of-the-ancients 
https://quirkologyblog.wordpress.com/</t>
  </si>
  <si>
    <t>1-mMj5Tqimo</t>
  </si>
  <si>
    <t>2016 08 14</t>
  </si>
  <si>
    <t>https://youtu.be/KiLrDzmh0yY</t>
  </si>
  <si>
    <t>The Skeptic Zone %23408 - 14.August.2016</t>
  </si>
  <si>
    <t>0:00:00 
Introduction Richard Saunders
0:08:50 
Cupping and Wiki with Susan Gerbic
We chat to Susan who tells us of her efforts to bring the Wiki page on the quackery of Cupping up-to-date. 
https://en.wikipedia.org/wiki/Cupping_therapy 
http://www.guerrillaskepticismonwikipedia.blogspot.com
0:19:45
Why Team USA’s use of cupping therapy really sucks
Like all Australians, Dr Brad can get a bit carried away while cheering for the green and gold at the Olympics. But lately it hasn’t been the Aussie team causing him to yell at the TV. - by Dr Brad McKay  
http://www.news.com.au/lifestyle/health/why-team-usas-use-of-cupping-therapy-really-sucks/news-story/39e6da472eba56e564139cc17e38ee5b
0:24:20
Ken Harvey
The Australian and New Zealand Association for the Advancement of Science has awarded Dr Ken Harvey the 2016 ANZAAS Medal.  
http://www.skeptics.com.au/2016/08/09/anzaas-medal-for-ken-harvey
0:28:44
Take Stock with Shelley Stocken
Our new reporter looks into the myths and reality of so-called Demonic Possession.  
http://mentalillnesspolicy.org/coping/demonic-possession-mental-illness.html
0:40:42
The Raw Skeptic Report
This week Heidi Robertson reports from the recent Brisbane Skepticamp. Who goes to these events and why? Also an interview with a Curtis who works in an organic supermarket. 
http://www.brisbaneskeptics.org
Also...
Skeptics Dinner Meeting with Lyne Kelly - 24th September  
http://www.skeptics.com.au/2016/08/11/sydney-dinner-sept-24-wisdom-of-the-ancients</t>
  </si>
  <si>
    <t>KiLrDzmh0yY</t>
  </si>
  <si>
    <t>2016 08 07</t>
  </si>
  <si>
    <t>https://youtu.be/-F4A4KObLTw</t>
  </si>
  <si>
    <t>The Skeptic Zone %23407 - 8.August.2016</t>
  </si>
  <si>
    <t>0:00:00 
Introduction Richard Saunders
0:05:44
Australia's Science Channel 
We chat to Dr Paul Willis, director of the Royal Institution of Australia (RiAus) who tells of the new Science Channel and about his many trips to the Antarctic looking for fossils. 
http://riaus.tv
10:23 Campaign Against Homeopathy - Antarctic 2011 
https://www.youtube.com/watch?v=CQzOidQKafA
Aurora Expeditions 
http://www.auroraexpeditions.com.au/ship/polar-pioneer
0:22:12
Chiropractor charged with breaching advertising requirements The Australian Health Practitioner Regulation Agency (AHPRA) has charged a New South Wales chiropractor with breaching advertising requirements, alleging his website advertised chiropractic services in a way that was likely to be false, misleading or deceptive.  
http://www.skeptics.com.au/2016/08/02/chiropractor-charged-with-false-advertising
0:26:06
The Checkout and Pharmacy Woo ABC TV's 'The Checkout' recently ran a story critical of Australian Chemist shops that sell quackery. Included is an exert from the show and the reading of an open letter regarding Ear Candles. 
http://www.abc.net.au/tv/thecheckout/ 
https://www.youtube.com/watch?v=FTcLpY3MWPk 
0:34:00
Sydney Skeptics in the Pub We ask the question, when should you give up trying to argue with a conspiracy theorist? 
http://www.meetup.com/AustSkeptics
Also... 
http://australianmuseum.net.au/event/super-science-saturday 
http://www.meetup.com/SocialSkepticsCanberra &amp;nbsp; &amp;nbsp;</t>
  </si>
  <si>
    <t>-F4A4KObLTw</t>
  </si>
  <si>
    <t>2016 07 31</t>
  </si>
  <si>
    <t>https://youtu.be/FvtdX0JokPg</t>
  </si>
  <si>
    <t>The Skeptic Zone %23406 - 31.July.2016</t>
  </si>
  <si>
    <t>0:00:00
Introduction Richard Saunders
0:07:11
Fiona O'Leary and her VAXXing Issue
We chat to Fiona about her work promoting autism issues in Ireland and the recent letter she received telling her to more or less hold her tongue! Why? Find out in this interview. 
https://www.youtube.com/channel/UCqSIfRTGC3XQ34mHUNICVLw  
http://ascienceenthusiast.com/vaxxed-makers-threaten-lawsuit-for-valid-criticism/  
http://www.eveningecho.ie/cork-news/us-film-studio-threatens-to-sue-autism-rights-advocate/2500229/  
http://www.irishexaminer.com/ireland/us-film-studio-threatens-to-sue-autism-rights-advocate-412355.html  
https://www.change.org/p/ken-paxton-texas-attorney-general-stop-vaxxed-and-their-reckless-campaign  
http://www.skepticalraptor.com/skepticalraptorblog.php/vaxxed-distributor-threatened-fiona-oleary/
0:24:32
Edinburgh Skeptics and the Fringe
A trip to Scotland and a chat with Mark Pentler and Sean Slater from the Edinburgh Skeptics. What is coming up at the famous Edinburgh Fringe Festival for skeptics to enjoy? Many things! 
http://www.edinburghskeptics.co.uk  
https://tickets.edfringe.com/whats-on/doug-anthony-all-stars-daas-live-on-stage
0:41:52 
Maynard's Spooky Action..
Maynard finds himself on tour across Australia with the Totally 80's show. This week he invites some skeptics back stage! 
http://www.metropolistouring.com/
Also... 
Skeptics Sydney Dinner  
http://www.skeptics.com.au/2016/06/13/sydney-dinner-6-august-how-to-make-skeptics-even-more-attractive/
Skeptics with a K 
http://www.merseysideskeptics.org.uk/podcasts/ Win for No Jab 
No Pay Law
http://www.dailytelegraph.com.au/news/nsw/no-jab-no-play-campaign-has-a-big-win-as-thousands-of-former-antivaxxers-immunise-their-children/news-story/3876c77770cceba83c54f47a42607fb1</t>
  </si>
  <si>
    <t>FvtdX0JokPg</t>
  </si>
  <si>
    <t>2016 07 24</t>
  </si>
  <si>
    <t>https://youtu.be/IrOpOyYUh90</t>
  </si>
  <si>
    <t>The Skeptic Zone %23405 - 24.July.2016</t>
  </si>
  <si>
    <t>0:00:00
Introduction Richard Saunders
0:05:55 
The Raw Skeptic Report with Heidi Robertson 
Paleo and TV chef Pete Evans says sunscreen contains 'poisonous chemicals' This week Heidi looks at some of the claims made by a TV chef about sunscreen and more. Includes radio appearance by Dr Brad McKay. 
0:27:55 
Horror and Amazement as it's reviled Homeopathy is nothing more than sugar pills! World in SHOCK! A BRISBANE woman selling homeopathic vaccinations or boosters for diseases including whooping cough, polio, meningococcal and malaria has been found to be selling nothing but refined sugar.  
http://www.couriermail.com.au/news/queensland/brisbane-homeopath-cyena-caruana-selling-vaccinations-and-boosters-made-from-refined-sugar/news-story/30b8f3ca2944fbf7a4c634ac41a35341
0:42:15
Maynard's Spooky Action.. Maynard finds himself on tour across Australia with the Totally 80's show. He asks some of the group if they indulge in superstitions or rituals before performing. 
http://www.metropolistouring.com/totally80s Ivan Doroschuk 
(Men Without Hats) - Safety Dance (Totally 80's) 
https://www.youtube.com/watch?v=iVN-vXl2MPk 
Also... 
Makers of ‘Vaxxed’ Threaten Lawsuit Over Valid Criticism  
http://ascienceenthusiast.com/vaxxed-makers-threaten-lawsuit-for-valid-criticism/ 
Skeptics Sydney Dinner 
http://www.skeptics.com.au/2016/06/13/sydney-dinner-6-august-how-to-make-skeptics-even-more-attractive/ &amp;nbsp; &amp;nbsp;</t>
  </si>
  <si>
    <t>IrOpOyYUh90</t>
  </si>
  <si>
    <t>2016 07 17</t>
  </si>
  <si>
    <t>https://youtu.be/0uV4SK-0jp4</t>
  </si>
  <si>
    <t>The Skeptic Zone %23404 - 17.July.2016</t>
  </si>
  <si>
    <t>0:00:00
Introduction
Richard Saunders
0:05:10
A call to ban veterinary surgeons from prescribing homeopathy as a treatment for animals
We talk to Dr Danny Chambers about his petition in the UK to stop vets from selling usless sugar pills in place of real medicine for animals.
https://www.change.org/p/the-royal-college-of-veterinary-surgeons-a-call-to-ban-veterinary-surgeons-from-prescribing-homeopathy-as-a-treatment-for-animals 
http://www.bbc.co.uk/programmes/p040ty7g
 0:27:52
ABC's Catalyst under review, reporter suspended after damning review on Wi-Fi program
The ABC will apologise to its viewers and review its science program Catalyst after an independent investigation found a controversial episode on the potential health risks of Wi-Fi that went to air earlier this year breached its editorial standards. 
http://www.smh.com.au/federal-politics/political-news/abcs-catalyst-under-review-reporter-suspended-after-damning-review-on-wifi-program-20160705-gpz8ty.html
0:34:38
The Cass Files with Dr Cassandra Perryman What did Australia's top psychics predict for the year 2015? Cassandrea marks their homework. Will they get an A or an F? 
http://www.psychicdirectory.com.au/
0:43:40
Sydney Skeptics in the Pub Won't someone save those poor spoons from being bent?
http://www.meetup.com/AustSkeptics/
Also... Skeptics Sydney Dinner
http://www.skeptics.com.au/2016/06/13/sydney-dinner-6-august-how-to-make-skeptics-even-more-attractive
Totally 80's Australian Tour with Maynard 
http://www.metropolistouring.com/totally80s &amp;nbsp; &amp;nbsp;</t>
  </si>
  <si>
    <t>0uV4SK-0jp4</t>
  </si>
  <si>
    <t>2016 07 10</t>
  </si>
  <si>
    <t>https://youtu.be/DkO_nxBQGPU</t>
  </si>
  <si>
    <t>The Skeptic Zone %23403 - 10.July.2016</t>
  </si>
  <si>
    <t>0:00:00 
Introduction Richard Saunders and Maynard
0:07:05
Yes... But will it float? We talk to Dr Eugenie C. Scott about the new and very large ark just opened in Kentucky. 
https://ncse.com/ https://arkencounter.com/
0:25:38 
Freeman on the land - Shelley Stocken Shelly looks at a small but noisy movement that started in the US and Canada at the turn of the century, and has been simmering in Australia for about a decade.  
http://www.news.com.au/lifestyle/real-life/true-stories/the-seriously-weird-beliefs-of-freemen-on-the-land/news-story/cd91441f8f406a48457d5450b0a264f9 
0:35:43
Maynard's Spooky Action.. 
What podcasts are on Maynard's list? We ask and he tells! Find out what the goose listens to on those long drives and train trips. 
http://www.zenthinking.net/podcast/ 
http://thehighersidechats.com/
Maynard's 80s Tour Australia -
http://www.metropolistouring.com/totally80s</t>
  </si>
  <si>
    <t>DkO_nxBQGPU</t>
  </si>
  <si>
    <t>https://youtu.be/Y6u4hrh2VFw</t>
  </si>
  <si>
    <t>The Skeptic Zone %23101 - 24.Sep.2010</t>
  </si>
  <si>
    <t>0:00:00
Introduction
Richard Saunders
0:01:20
Dragon*Con Interviews
Richard Saunders interviews Fraser Cain
0:11:30
TAM 8 Interviews
Richard Saunders interviewsMassimo Pigliucci
0:38:30
THE THINK TANK
Dr Rachael Dunlop, Maynard, Meg and Richard Saunders</t>
  </si>
  <si>
    <t>Y6u4hrh2VFw</t>
  </si>
  <si>
    <t>https://youtu.be/39Xxz_CoFKA</t>
  </si>
  <si>
    <t>The Skeptic Zone %23115 - 31.Dec.2010</t>
  </si>
  <si>
    <t>0:00:00
Introduction Brian Dunning
0:02:00
TAM Australia Interviews with Maynard
CSIRO Scientists
0:04:40
Daniel from Newcastle
0:05:50
Brett Edman from Hunter Skeptics
0:07:50
Brian Dunning Fans (He has fans??)
0:13:10
Brian Dunning
0:24:45
Jay Novella
0:27:30
The Skeptic Bros. Tom and Nick Croucher - Placebo Band
0:35:30
Warren Bonett (Embiggen Books)
0:49:55
Saunders on a Cable Car
0:50:40
Dr Rachie Reports
The TGA Strikes Back
The fight against Quackery</t>
  </si>
  <si>
    <t>39Xxz_CoFKA</t>
  </si>
  <si>
    <t>https://youtu.be/JIRHfJFftFU</t>
  </si>
  <si>
    <t>The Skeptic Zone %23103 - 8.Oct.2010</t>
  </si>
  <si>
    <t>0:00:00
Introduction
Richard Saunders, Rachael Dunlop and James
0:03:20
TAM 8 Interviews
Dr Rachael Dunlop interviews Simon Singh
0:37:30
Maynard at Sdyney Skeptics in the Pub
0:41:30
THE THINK TANK
Dr Rachael Dunlop, James and Richard Saunders</t>
  </si>
  <si>
    <t>JIRHfJFftFU</t>
  </si>
  <si>
    <t>https://youtu.be/jQ43LmFtKl8</t>
  </si>
  <si>
    <t>The Skeptic Zone %23175 - 25.Feb.2012</t>
  </si>
  <si>
    <t>0:00:00
Introduction
Richard Saunders, Stefan Sojka and Maynard
0:03:10
Report on AVN v. HCCC court case followed by comments from Peter 'Ratbags' Bowditch and Richard Saunders
0:08:00
Maynard's Spooky Action... 
Maynard chats to Eran Segev
0:16:30
The Think Tank. 
Join Maynard, Dr Rachie Dunlop, Richard Saunders, Jo Benhamu, Stefan Sojka and Eran Segev for a drink or three as they talk about events of the week.</t>
  </si>
  <si>
    <t>jQ43LmFtKl8</t>
  </si>
  <si>
    <t>https://youtu.be/VYbCDxH9laY</t>
  </si>
  <si>
    <t>The Skeptic Zone %23181 - 7.Apr.2012</t>
  </si>
  <si>
    <t>0:00:00
Introduction Richard Saunders
0:06:40
Interview with Juliaa Offe from the German SkepticsWe find more about the upcoming 6th World Skeptics Congress in Berlin.
0:14:20
Where are they now....?
Despite the claims of a breakthrough in negative Ions and such like, the NRG Titanium Ion Bands seem at last to have found their true home.
0:19:35
Maynard's Spooky Action...
Rub a dub dub... Skeptics in the Pub. Why is it that so many people are joining Skeptics in the Pub? Could it be the drinking? Well... yes... but there's much more to it than that! Maynard investigates.0:34:00 Looking for Woo at the Sydney Royal Easter ShowLots of chickens, cows, pigs, cats, dogs.... but any quacks? Richard Saunders takes a walk around the stands at the Easter Show.
0:45:18 
A Penny for your Thoughts with Penny Chan
Just for fun, Penny interviews pub goers in California to find out how much they know of Australia.</t>
  </si>
  <si>
    <t>VYbCDxH9laY</t>
  </si>
  <si>
    <t>https://youtu.be/fpHXr9jqDiQ</t>
  </si>
  <si>
    <t>The Skeptic Zone %23171 - 28.Jan.2012</t>
  </si>
  <si>
    <t>0:00:00
Introduction
Richard Saunders and a bunch of Sea Lions at San Francisco's Peir 39
0:03:15
We chat to Dr Eugenie C. Scott from The National Center for Science Education in Oakland, California and discover that, as if their job wasn't hard enough defending the teaching of science against the dark forces of "creationism", they are now taking on defending the science behind climate change!
0:25:30
We join Dr Eugenie C. Scott on a tour of The National Center for Science Education.
0:50:20
Dr Rachie Reports
Our very own Dr Racheal Dunlop appeard on the TV show "The Project" to talk about 'Conspiracy Theories'!</t>
  </si>
  <si>
    <t>fpHXr9jqDiQ</t>
  </si>
  <si>
    <t>https://youtu.be/DMWY8cDy78E</t>
  </si>
  <si>
    <t>The Skeptic Zone %23182 - 14.Apr.2012</t>
  </si>
  <si>
    <t>0:00:00
Introduction Richard Saunders
0:02:45
A Grain of Salt with Eran Segev
This week Eran joins Dr Paul Willis for a tour of the Royal Institution of Australia in Adelaide.RiAus brings science to people and people to science. It creates real and virtual spaces in which people can listen, talk and think about science in all its shapes and forms, and develop innovative and accessible ways of engaging the general community.
0:19:10
Dr Richard Wiseman tells us about the new App, Dream ON
0:20:50
A New Song by Eddie Scott - Mighty Mystic Power BraceletsSing along to the latest Skeptical Hit!
0:24:50
The Think Tank
In the tank this week are Dr Rachael Dunlop, Maynard, James and Richard Saunders.</t>
  </si>
  <si>
    <t>DMWY8cDy78E</t>
  </si>
  <si>
    <t>https://youtu.be/-EGH75F87lk</t>
  </si>
  <si>
    <t>The Skeptic Zone %23107 - 5.Nov.2010</t>
  </si>
  <si>
    <t>0:00:00
Introduction
Richard Saunders
0:02:50
Breakfast with James Randi
0:13:35
Dr Rachie Reports Rachie on the Radio
0:28:20
Holographic Pharmaciesby Richard Saunders 
0:34:20
Dr Rachie and Richard Saunders interviews Jason Brown about Q-Link!</t>
  </si>
  <si>
    <t>-EGH75F87lk</t>
  </si>
  <si>
    <t>https://youtu.be/XiuK7hoFkfM</t>
  </si>
  <si>
    <t>The Skeptic Zone %23131 - 22.April.2011</t>
  </si>
  <si>
    <t>00:00:00
Introduction
Richard Saunders with Jim Wilshire and Minnie the dog.
00:06:00
Interview with David Tyler from Launceston Skeptics
00:25:10
Tim Medham from Australian Skeptics talks about "Woo Uni"
00:33:33
Dr Rachie Reports
"Would you like some Quantum with that?"
00:40:55
Maynard's Spooky Action...
Interview wth Dino Man, Mike Dawson
00:55:45
David Barwick finds another Power Band</t>
  </si>
  <si>
    <t>XiuK7hoFkfM</t>
  </si>
  <si>
    <t>https://youtu.be/gy6NutmO6no</t>
  </si>
  <si>
    <t>The Skeptic Zone %23201 - 26.Aug.2012</t>
  </si>
  <si>
    <t>0:00:00
Message from Travis Roy and friends
0:00:36
Introduction
Richard Saunders
0:04:55
Maynard's Spooky Action.. at TAM 2012
An interview with Carrie Poppy
0:22:15
Maynard's Spooky Action.. at TAM 2012
An interview with Brian Hart from The Independent Investigations Group (IIG)
0:33:20
The Mystery Investigators at the Powerhouse Museum
Richard Saunders and Dr. Rachie at Sydney's Powerhouse Museum chatting about the Mystery Investigators show and a clip from one of the performances.</t>
  </si>
  <si>
    <t>gy6NutmO6no</t>
  </si>
  <si>
    <t>https://youtu.be/LzM660SqNVA</t>
  </si>
  <si>
    <t>The Skeptic Zone %23119 - 28.Jan.2011</t>
  </si>
  <si>
    <t>0:00:00
Prof Brian CoxComment on Jupiter
0:01:10
Introduction
Richard Saunders &amp; Stefan Sojka
0:05:30
Maynard's Spooky Action at a Distance
Interview with Astrologer Jessica Adams
0:20:00
The Great Melbourne Telescope Project
0:38:15
Glenn Wheeler interviews Richard Saunders (Thanks to Radio 2GB)
0:42:40
The Think Tank
With Maynard, Dr Rachael Dunlop, James Crawley, Travis Roy and Richard Saunders</t>
  </si>
  <si>
    <t>LzM660SqNVA</t>
  </si>
  <si>
    <t>https://youtu.be/wvBbFx1nQlw</t>
  </si>
  <si>
    <t>The Skeptic Zone %23112 - 11.Dec.2010</t>
  </si>
  <si>
    <t>0:00:00Introduction Richard Saunders
0:02:00Richard Saunders interviews George Hrab
0:14:00George Hrab LIVE "The Assumption"
0:18:00Dr Rachie ReportsAnti Vax Talk in Sydney
0:32:50The Think TankDr Rachie Dunlop, Eran Segev, Joanne Benhamu, Dianne, Jessica Singer, Richard Saunders and guest Fred Bremmer</t>
  </si>
  <si>
    <t>wvBbFx1nQlw</t>
  </si>
  <si>
    <t>https://youtu.be/EOF2Mut3nWo</t>
  </si>
  <si>
    <t>The Skeptic Zone %23163 - 3.Dec.2011</t>
  </si>
  <si>
    <t>0:00:00
Introduction
Richard Saunders
0:05:25
Maynard's Spooky Action...Australian Skeptics National ConventionMaynard chats with...Barry WilliamsDr Rachie Dunlop
The fearture interview - One of Sydney's senior and most experienced Plastic, Reconstructive and Aesthetic surgeons, Dr Cholm Williams.
0:39:12
Maynard's Spooky Action...Sydney Skeptics in the Pub for December 2011Does this man ever rest? Maynard on the scene once again asking pubbers their thoughts about the TV show "The One".</t>
  </si>
  <si>
    <t>EOF2Mut3nWo</t>
  </si>
  <si>
    <t>https://youtu.be/FnZw9QJdHO8</t>
  </si>
  <si>
    <t>The Skeptic Zone %23129 - 8.April.2011</t>
  </si>
  <si>
    <t>00:00:00Introduction Richard Saunders with an important message from Dr Rachie about funding for medical research in Australia
00:05:00Richard Saunders interviews Michael Marshall of Skeptics with a K podcast
00:43:15Richard Saunders interviews James Randi Part 2 Homeopathy - $1,000,000 prize and TAM9</t>
  </si>
  <si>
    <t>FnZw9QJdHO8</t>
  </si>
  <si>
    <t>https://youtu.be/djY_yGXiOrA</t>
  </si>
  <si>
    <t>The Skeptic Zone %23106 - 29.Oct.2010</t>
  </si>
  <si>
    <t>0:00:00
Introduction
Richard Saunders
0:02:10
2010 CHOICE Shonky Award for "Power Balance"
0:08:50
Zombies in Sydney!
0:19:50
The Think TankMaynard, Dr Rachie, Jo Benhamu, Eran Segev and Richard Saunders</t>
  </si>
  <si>
    <t>djY_yGXiOrA</t>
  </si>
  <si>
    <t>https://youtu.be/cJUQjie3cpY</t>
  </si>
  <si>
    <t>The Skeptic Zone %23170 - 21.Jan.2012</t>
  </si>
  <si>
    <t>0:00:00
Introduction Richard Saunders
0:06:40
We chat to Ian Bryce from Australian Skeptics about his investigation into a new 'cold fusion' device, Andrea Rossi's E-Cat. Will it fly.. or run? Or will it somehow not quite live up to the hype?
0:31:50
Loretta Marron (the Jellybean Lady) on the radio.
Skeptic of the Year for 2007 and 2011, Loretta Marron brings us up to date on her neverending fight against quackery.</t>
  </si>
  <si>
    <t>cJUQjie3cpY</t>
  </si>
  <si>
    <t>https://youtu.be/TWfGxgg7NOg</t>
  </si>
  <si>
    <t>The Skeptic Zone %23102 - 1.Oct.2010</t>
  </si>
  <si>
    <t>0:00:00
Introduction Richard Saunders
0:02:30
TAM 8 Interviews
Dr Rachael Dunlop interviews Bruce M Hood
0:24:00
Maynard interviews people at UON Atheist Skeptics in the Pub night
0:34:20
TAM 8 Interviews
Dr Rachael Dunlop interviews Maggie McFee</t>
  </si>
  <si>
    <t>TWfGxgg7NOg</t>
  </si>
  <si>
    <t>https://youtu.be/ncl72mldOe4</t>
  </si>
  <si>
    <t>The Skeptic Zone %23105 - 22.Oct.2010</t>
  </si>
  <si>
    <t>0:00:00
Introduction
Richard Saunders
0:02:55
TAM 8 Interviews
Eran Segev interviews Paul Kurtz
0:07:35
The Think Tank
Maynard, James, Jason and Richard Saunders</t>
  </si>
  <si>
    <t>ncl72mldOe4</t>
  </si>
  <si>
    <t>https://youtu.be/z5fkanIGgwE</t>
  </si>
  <si>
    <t>The Skeptic Zone %23188 - 27.May.2012</t>
  </si>
  <si>
    <t>0:00:00
Introduction Richard Saunders and Maynard  
0:01:40
An interveiw with Michael Marshall From the 'Skeptics with a K' podcast and the Merseyside Skeptics Society, Marsh is known for his investigations of so-called psychics in the UK.
0:27:50
Maynard's Spooky Action... Reports and interviews from Sketpicamp Sydney 2012 Including... Joel Pittman  Shelley Stocken  Joanne Benhamu  Dr Rachie Dunlop  Anja Cohen Belinda Bowditch Ruth Ellison</t>
  </si>
  <si>
    <t>z5fkanIGgwE</t>
  </si>
  <si>
    <t>https://youtu.be/hlgb6YIYwow</t>
  </si>
  <si>
    <t>The Skeptic Zone %23197 - 28.July.2012</t>
  </si>
  <si>
    <t>0:00:00
Introduction
Richard Saunders and Stefan Sojka
0:06:10
Maynard's Spooky Action.. at TAM 2012
An interview with George Hrab.George Hrab is a drummer, guitarist, composer and podcaster known for performing rock, funk and jazz and for exploring atheist, skeptic and science themes in his work. He has released six albums as a solo artist.
0:35:13
Richard Saunders chats to Michael Kruse about Bad Science WatchBad Science Watch is an independent non-profit activist organization dedicated to improving the lives of Canadians by countering bad science. It is driven by a vision of a safer, healthier, and more prosperous Canada where critical thinking and sound science are paramount in the making of important societal decisions.
0:43:18
A Penny for your thoughts with Penny Chan
Penny chats to Susan Gerbic about editing Wikipedia and her translating project.</t>
  </si>
  <si>
    <t>hlgb6YIYwow</t>
  </si>
  <si>
    <t>https://youtu.be/NglMEEJ8PA0</t>
  </si>
  <si>
    <t>The Skeptic Zone %23185 - 6.May.2012</t>
  </si>
  <si>
    <t>0:00:00
Some thoughts on Astrology from Sydney Radio
0:01:18
Introduction Richard Saunders, Dr Rachael Dunlop and Maynard
0:06:00
ACCC tackles Homeopathy Plus! Whooping Cough claims. Press Release read by Richard Saunders
0:08:30
An interview with Dr Ken Harvey - Whooping Cough and Homeopathy 
0:25:50
Dr Rachie Reports
News on moves by the government to cut CAM from rebates and save the taxpayer millions.
0:35:00
Maynard's Spooky Action...
An interview with Ian Bryce with his update on the Rossi "E-Cat" cold fusion machine.Maynard asks attendees Sydney Skeptics in the Pub what woo they believed in when they were kids.</t>
  </si>
  <si>
    <t>NglMEEJ8PA0</t>
  </si>
  <si>
    <t>https://youtu.be/dDiVwVEf9ak</t>
  </si>
  <si>
    <t>The Skeptic Zone %23168 - 7.Jan.2012</t>
  </si>
  <si>
    <t>0:00:00
Introduction Richard Saunders and Stefan Sojka
0:08:40
We chat to Marit Simonsen from Norway about the strange mass stranding of fish. We want to know where the mass stranding of chips is! Marit also tells about the upcoming Skeptics Conventin in Oslo.
0:21:55
A Penny for your Thoughts
Meet our new reporter, Penelope Chan who takes us to the Natural History Museum of Los Angeles County to chat with Lab Supervisor, Doug Goodreau about Dinosaurs, Creationists and more.
0:33:45 The Think Tank
Join Maynard, Dr Rachie Dunlop and Richard Saunders in the studios of ABC radio as they chat about the new show, The Dirty Disbelievers!</t>
  </si>
  <si>
    <t>dDiVwVEf9ak</t>
  </si>
  <si>
    <t>https://youtu.be/36wF5wiwOW4</t>
  </si>
  <si>
    <t>The Skeptic Zone %23189 - 2.June.2012</t>
  </si>
  <si>
    <t>0:00:00
Introduction Richard Saunders
0:07:30
Maynard's Spooky Action...
Reports and interviews from Sketpicamp Sydney 2012 Including...Tim Mendham - Dave the Happy Singer - Belinda Bowditch - Robin Hilliard
0:36:30
A chat to Terry Kelly, President of Victorian Skeptics</t>
  </si>
  <si>
    <t>36wF5wiwOW4</t>
  </si>
  <si>
    <t>https://youtu.be/h-umBZEsU5k</t>
  </si>
  <si>
    <t>The Skeptic Zone %23196 - 21.July.2012</t>
  </si>
  <si>
    <t>0:00:00
Introduction
Richard Saunders
0:04:16
Maynard's Spooky Action.. 
at TAM 2012An interview with James Randi.......... need we say more?
0:24:00
The James Randi Educational Foundation $1,000,000 Challenge
Richard Saunders and Maynard take us behind the scenes of the $1,000,000 challenge held at The Amazing Meeting. Includes interviews with Spencer Marks from IIG and Jamy Ian Swiss.
0:44:12 
Richard Saunders chats to Isil Arican and Cuneyt Ozdas, the people behind the skeptical blog for Turkish speakers, "Yalansavar".</t>
  </si>
  <si>
    <t>h-umBZEsU5k</t>
  </si>
  <si>
    <t>https://youtu.be/LAUS4h9hprk</t>
  </si>
  <si>
    <t>The Skeptic Zone %23193 - 30.June.2012</t>
  </si>
  <si>
    <t>0:00:00
Introduction
Richard Saunders
0:05:00
An interview with Wison da SilvaEditor-in-Chief of COSMOS Magazine, Wilson chats to Richard Saunders about the new free COSMOS iPad app and edition. Wilson also chats about the dangers from an electromagnetic pulse or EMP.
0:28:35
Strange News Story
Homeopath to start offering assisted-suicide remedy!
A homeopath in Banbury has decided to take politics into her own hands and start offering an assisted-suicide treatment.
0:32:25
Maynard's Spooky Action....
Tim Ralston - Prepper!</t>
  </si>
  <si>
    <t>LAUS4h9hprk</t>
  </si>
  <si>
    <t>https://youtu.be/n_j28iRWrlk</t>
  </si>
  <si>
    <t>The Skeptic Zone %23159 - 06.Nov.2011</t>
  </si>
  <si>
    <t>0:00:00
Introduction
Richard Saunders nd Brian Dunning rom Death Valley
0:07:00
Amira Eskenazi and Steve Novella at CSICON
0:26:00
Chatting with Brian Dunning from 'Bad Water' in Death Valley
0:29:15
Maynard's Spooky Action
More reports from Skepticamp Melbourne
with
Christine Eldridge
Rene Dichiera
and Brad Kendall
0:37:40
The Think Tank
AKA - The Think Tub
AKA - The Hot Tub of Truth
With Brian, Christine, Penelope, Niel and Richard</t>
  </si>
  <si>
    <t>n_j28iRWrlk</t>
  </si>
  <si>
    <t>https://youtu.be/TecZXUA3O00</t>
  </si>
  <si>
    <t>The Skeptic Zone %23114 - 24.Dec.2010</t>
  </si>
  <si>
    <t>0:00:00 &amp;nbsp;&amp;nbsp;&amp;nbsp; IntroductionMaynard0:02:45 &amp;nbsp;&amp;nbsp;&amp;nbsp; TAM Australia Interviewswith Maynard - Dick Smith0:19:50 Barry Williams 0:36:00 &amp;nbsp;&amp;nbsp;&amp;nbsp; James Randi comments onso-called 'Power Bands'0:38:00 &amp;nbsp;&amp;nbsp;&amp;nbsp; Dr Rachie ReportsPower Balance Exposed!0:50:25 &amp;nbsp;&amp;nbsp;&amp;nbsp; Richard Saunders interviews -Dr Pamela Gay &amp;amp; Carrie Iwan1:04:40 Aaron Stephens1:08:50 Dr Eugenie Scott</t>
  </si>
  <si>
    <t>TecZXUA3O00</t>
  </si>
  <si>
    <t>https://youtu.be/ZG1GYsjiQXE</t>
  </si>
  <si>
    <t>The Skeptic Zone %23117 - 14.Jan.2011</t>
  </si>
  <si>
    <t>0:00:00
Introduction Richard Saunders
0:03:20
Maynard interviews Food Inspector, Gary Kennedy about food myths and his beef with The Myth Busters!
0:20:30
Grain of Salt with Eran Segev Are Bicycle Helmets all that they are cracked up to be?Jump on for a ride and find out.
0:31:00
Statement from Power Balance
Michael Marshall from the Merseyside Skeptics Society reads out what Power Balance in the UK have to say for themselves. Get ready for some industrial strength spin.
0:37:30
The Think Tank
Yes, it's back as we find ourselves in our favourite club, the Canterbury Hurlstone Park RSL. Joining us this week are Dr Rachael Dunlop, Eran Segev, Joanne Benhamu, Richard Saunders, Jason Brown and James Crawley.</t>
  </si>
  <si>
    <t>ZG1GYsjiQXE</t>
  </si>
  <si>
    <t>https://youtu.be/TPcSYIpfIgA</t>
  </si>
  <si>
    <t>The Skeptic Zone %23202 - 1.Sep.2012</t>
  </si>
  <si>
    <t>0:00:00
Introduction Richard Saunders
0:03:30
Maynard's Spooky Action.. at TAM 2012
An interview with Dr Pamela Gay. Dr Pamela Gay is an astronomer, writer, and podcaster focused on using new media to engage people in science and technology. Her most well known project may be Astronomy Cast, a podcast she co-hosts with Fraser Cain (Producer of Universe Today).
0:26:30
Maynard's Spooky Action.. at TAM 2012
An interview with Dr Harriet Hall. Dr Harriet A. Hall, MD, is a retired family physician and former Air Force flight surgeon. She writes about medicine, so-called complementary and alternative medicine, science, quackery, and critical thinking.
0:45:40
The Young Scientists of AustraliaRichard Saunders travels to Sydney University to chat to Jun Tong and Charlotte Fletcher from The Young Scientists of Australia organisation.</t>
  </si>
  <si>
    <t>TPcSYIpfIgA</t>
  </si>
  <si>
    <t>https://youtu.be/VFTTHQs_33c</t>
  </si>
  <si>
    <t>The Skeptic Zone %23109 - 19.Nov.2010</t>
  </si>
  <si>
    <t>0:00:00
Introduction
Richard Saunders
0:02:20
Stefan Sojka interviews Peter Bowditch
0:28:10
Power Balance Update
0:34:40
Stefan Sojka and Richard Saunders talk about Sci-Fi</t>
  </si>
  <si>
    <t>VFTTHQs_33c</t>
  </si>
  <si>
    <t>https://youtu.be/gzN-Et6tXzY</t>
  </si>
  <si>
    <t>The Skeptic Zone %23111 - 3.Dec.2010</t>
  </si>
  <si>
    <t>0:00:00
Introduction Richard Saunders
0:01:30
Behind the scenes of TAM Australiawith Rebecca Watson, George Hrab, SGU and James Randi
0:12:20
TAM Australia Opening Day and Awards
0:33:50
George Hrab LIVE in Melbourne with "FAR"
0:37:50
Brian Dunning, thoughts on TAM and Australia</t>
  </si>
  <si>
    <t>gzN-Et6tXzY</t>
  </si>
  <si>
    <t>https://youtu.be/kHMRPAY3qSc</t>
  </si>
  <si>
    <t>The Skeptic Zone %23165 - 17.Dec.2011</t>
  </si>
  <si>
    <t>0:00:00
Introduction Richard Saunders
0:06:25
Interview with Ben Radford about his efforts to inform people about so-called "psychic" Silva Brown.benjaminradford.com
0:28:50
The Think Tank This week we look at the online storm regarding the apperance of Anti-Vaccination goose, Meryl Dorey at the Woodford Folk Festival. - Dr Rachie Dunlop, Eran Segev, Richard Saunders, Maynard and Jason Brown.</t>
  </si>
  <si>
    <t>kHMRPAY3qSc</t>
  </si>
  <si>
    <t>https://youtu.be/oa4WYc6zKOk</t>
  </si>
  <si>
    <t>The Skeptic Zone %23134 - 13.May.2011</t>
  </si>
  <si>
    <t>0:00:00
Introduction
Richard Saunders 
0:03:00
Maynard @ Skepticamp Sydney 2011part II
with...Alan Conradi
Kate Always
Lauren Cochrane
Robin Hilliard
Jason Brown
Linley Kissick
Richard Saunders
0:25:50
The Think Thank
with
Dr Rachael Dunlop
Maynard
Jason Brown
Richard Saunders</t>
  </si>
  <si>
    <t>oa4WYc6zKOk</t>
  </si>
  <si>
    <t>https://youtu.be/mZs0SdNT7mk</t>
  </si>
  <si>
    <t>The Skeptic Zone %23136 - 27.May.2011</t>
  </si>
  <si>
    <t>0:00:00
Introduction
Richard Saunders
0:05:50
The Skeptic Zone at Mind Body Wallet
The team tavel to the craziest land of all to give you a live report.
0:19:45
The Think Thank
Joining us this week are Dr Rachael Dunlop, Dianne, Eran Segev, Joanne Benhamu, Richard Saunders, Jason Brown and James Crawley</t>
  </si>
  <si>
    <t>mZs0SdNT7mk</t>
  </si>
  <si>
    <t>https://youtu.be/i3AboFLmcVQ</t>
  </si>
  <si>
    <t>The Skeptic Zone %23179 - 24.Mar.2012</t>
  </si>
  <si>
    <t>0:00:00
Introduction Richard Saunders
0:04:45
Maynard's Spooky Action...SEX!
 Really... SEX. We mean it! Sex. (Is that enough mentions of the word 'SEX'?) This week Maynard interviews the author of 'Sex Drive', Sexual Anthropologist Dr Bella Ellwood-Clayton about female sexuality myths and her ongoing research.
0:29:35
A Penny for your Thoughts with Penny Chan
Penny interviews Jarrett Kaufman aka 'Timmy' from the popular online show 'Mr. Deity'.
0:48:20
QED Interview with Kristin Carlsson
People from all over the world (and even Norway), flooded into Manchester for QED Con 2012. Richard Saunders found time to chat to famed Norwegian Skeptic (and youtube star) Kristin Carlsson.</t>
  </si>
  <si>
    <t>i3AboFLmcVQ</t>
  </si>
  <si>
    <t>https://youtu.be/Kf0Q5H1aszw</t>
  </si>
  <si>
    <t>The Skeptic Zone %23150 - 3.Sep.2011</t>
  </si>
  <si>
    <t>0:00:00IntroductionRichard Saunders0:04:10 &amp;nbsp;&amp;nbsp;&amp;nbsp; Dr Rachie ReportsUpdate onChiropractor Nimrod Weiner0:11:20 &amp;nbsp;&amp;nbsp;&amp;nbsp; Dr Rachie interviewsJoe Nickell0:40:15Maynard's Spooky Action....Maynard goes DEEP into a giant bowel, all in the name of science0:50:30A Grain of Saltwith Eran SegevAn interview with Leo IgweWitchcraft in Africa and promoting a skeptical point of view</t>
  </si>
  <si>
    <t>Kf0Q5H1aszw</t>
  </si>
  <si>
    <t>https://youtu.be/i1prRQFhHc8</t>
  </si>
  <si>
    <t>The Skeptic Zone %23125 - 11.March.2011</t>
  </si>
  <si>
    <t>0:00:00 &amp;nbsp;&amp;nbsp;&amp;nbsp; IntroductionRichard Saunders0:03:10 &amp;nbsp;&amp;nbsp;&amp;nbsp; Dave HughesPresident of the Hampshire Skeptics SocietyWe tune in to the BBC for a report from Hampshire Skeptics in the Pub and a chat to their President Dave Hughes. It seems he has learnt the Power Balance tricks!0:07:30 &amp;nbsp;&amp;nbsp;&amp;nbsp; Don't stick it in your ear!In Canada Jamie Williams from the Center of Inquiry has had enough of the lunacy of "Ear Candles". We chat to him about his new web site and the work of CFI Canada. 0:25:25 &amp;nbsp;&amp;nbsp;&amp;nbsp; Armageddon Expo Sydney 2011 - Part 2&amp;nbsp; oin Richard Saunders, Dr Rachael Dunlop and Maynard as we visit Armageddon Expo. Our guests are voice over artists Mela Lee and Melodee Spevack.&amp;nbsp; We also chat to the Doctor Who Club of Australia and check out the stand of Siren Visual.0:39:40 &amp;nbsp;&amp;nbsp;&amp;nbsp; Glenn Wheeler's"Psycho predictions and Generic readings"Laugh yourself silly with Glenn Wheeler on radio 2GB as he sends up so-called live psychic readings.Tune in each week at 2gb.com Saturdays at -23:00 Sydney12:00 GMT04:00 LA07:00 NY0:44:20 &amp;nbsp;&amp;nbsp;&amp;nbsp; Dr Rachie Reports With Dr Rachael Dunlop We visit The Heart Research Institute and discover some of the vital work carried out by Dr Rachie into solving medical problems that could impact us all.&amp;nbsp;&amp;nbsp;</t>
  </si>
  <si>
    <t>i1prRQFhHc8</t>
  </si>
  <si>
    <t>https://youtu.be/SxwD2DzKuDk</t>
  </si>
  <si>
    <t>The Skeptic Zone %23148 - 20.Aug.2011</t>
  </si>
  <si>
    <t>0:00:00
Introduction Richard Saunders
0:03:00
Dr Rachie Reports
TAM9 Interview withBenjamin Radford (part 1)
0:36:15
Mystery Investigators live at the Powerhouse Museum
0:48:10
Maynard's Spooky Action
CSIRO Solar array visit</t>
  </si>
  <si>
    <t>SxwD2DzKuDk</t>
  </si>
  <si>
    <t>https://youtu.be/5ajBEBB1Fes</t>
  </si>
  <si>
    <t>The Skeptic Zone %23124 - 4.March.2011</t>
  </si>
  <si>
    <t>0:00:00
Richard Saunders, Stefan Sojka and Jim Wilshire
0:04:50
Norway or no way.. We run an internet line all the way to Norway where we find Kristin Carlsson who took part in the Ten23 protest. Who is she? Why is she a skeptic? Find out more when we chat to this young lady from the far north. 
 0:20:00
Reality Bites... ..with Joanne Benhamu Our very own Joanne takes a bite at The Spiritual Healing Association of Western Australia via the ACCC. 
0:23:00
Jim Wilshire LIVE in Sydney The Skeptic Zone's voice over man Jim Wilshire visits Skeptics in the Pub for a live read of his poem "EMBRACELET". 
0:26:44
Armageddon Expo Sydney 2011  Join Richard Saunders, Dr Rachael Dunlop and Maynard as we visit Armageddon Expo. Our guest is voice over artist Michael McConnohie. This is part one of a two part report. 
0:38:05
The Think Tank Yes  it's time once  again to head to our club and chat about skeptical news   and views.  Joining us this week are Eran Segev, Dr Rachie, Dianne, Steve, James,  Richard Saunders and Jim Wilshire.</t>
  </si>
  <si>
    <t>5ajBEBB1Fes</t>
  </si>
  <si>
    <t>https://youtu.be/o9OKDu0QLpQ</t>
  </si>
  <si>
    <t>The Skeptic Zone %23113 - 17.Dec.2010</t>
  </si>
  <si>
    <t>0:00:00IntroductionRichard Saunders0:02:45 - TAM Australia Interviews with Maynard0:05:00 - Richard Saunders0:05:00 - Brian Dunning0:14:35 - Dr Karl0:24:05 - Dr Rachie0:28:35 - Jessica Singer0:30:30 - Joanne Benhamu0:32:04 - Bob and Jay Novella0:51:50Dr Rachie Reports2010 The Year in Review1:13:05Sydney 9/11 "Truther" ProtestInterviews by Maynard</t>
  </si>
  <si>
    <t>o9OKDu0QLpQ</t>
  </si>
  <si>
    <t>https://youtu.be/NjFpXpXBGTc</t>
  </si>
  <si>
    <t>The Skeptic Zone %23166 - 23.Dec.2011</t>
  </si>
  <si>
    <t>0:00:00
Introduction Richard Saunders
0:04:30
We catch up with podcaster, film maker and adventurer, Brian Dunning.
0:23:20
Eran on the RadioPresident of Australian Sketpics Inc. (NSW) Eran Sergev on Perth radio 6PR
0:28:50
Maynard's Spooky Action...
The Australian Skeptics National Convention 2011
Maynard chats with...Jason Ball from Young Australian Skeptics
0:33:20
Eran's Spooky Action...Eran chats with.. Maynard!</t>
  </si>
  <si>
    <t>NjFpXpXBGTc</t>
  </si>
  <si>
    <t>https://youtu.be/Pf6NFH7S7QE</t>
  </si>
  <si>
    <t>The Skeptic Zone %23104 - 15.Oct.2010</t>
  </si>
  <si>
    <t>0:00:00
Introduction Richard Saunders
0:02:08
TAM 8 Interviews
Eran Segev interviews Roy Zimmerman
0:24:43
AVN Loses Charity Authority
0:28:40
Sexpo 2010
Richard Saunders and Maynardhave a look!</t>
  </si>
  <si>
    <t>Pf6NFH7S7QE</t>
  </si>
  <si>
    <t>https://youtu.be/zSok8zntMzk</t>
  </si>
  <si>
    <t>The Skeptic Zone %23186 - 12.May.2012</t>
  </si>
  <si>
    <t>0:00:00
Some thoughts on Homeopathic Vaccination by Dr Karl Kruszelnicki 
0:01:08
Introduction Richard Saunders
0:05:00
HM Queen Elizabeth II opens the UK Parliament
Dr Simon Singh comments on hopeful libel reform
0:10:30
An interview with Julie Lada
Quackery at the VetFrom her blog we discover that.... "I am a Purdue University Animal Science graduate embarking on an adventure to obtain my DVM at Ross University on the tropical island of St. Kitts in the Caribbean." Julie tells us that ducks are not the only quacks in the vet business!
0:27:40
Reality Bites... with Joanne Benhamu
Jo comments on International Nurses Day, Saturday, 12 May 2012
0:31:40
Festival of Mind Body Spirit in Sydney
Our small but merry band of reporters head for the Mind Body Spirit to sniff out quackery. Will Richard Saunders, Dr Rachael Dunlop and Maynard make it out in one piece?
0:42:30
Maynard's Spooky Action...
Tubas.... need we say more?</t>
  </si>
  <si>
    <t>zSok8zntMzk</t>
  </si>
  <si>
    <t>https://youtu.be/Zar2_1HeFZc</t>
  </si>
  <si>
    <t>The Skeptic Zone %23191 - 16.June.2012</t>
  </si>
  <si>
    <t>0:00:00
Introduction
Richard Saunders and Stefan Sojka
0:04:22
Dr Rachie Reports with Dr Rachael Dunlop
This week Dr Rachie visits Rodd Island in Sydney Harbour. Between 1888 and 1894, the island was used as a laboratory by scientists working for the Pasteur Institute, who were researching the use of the chicken cholera microbe to control Australia's rabbit population. Louis Pasteur sent his nephew, Doctor Adrien Loir to conduct the experimentation in Australia and facilities were constructed on the island.
0:19:40
A special report from Science Teacher Aaron Stephens in CalifornaiaIn his recently proposed budget for 2012 - 2013, the Governor of California Jerry Brown proposes to reform K-14 education mandates by eliminating nearly half of them. One mandate that he is recommending for elimination is the Graduation Requirements mandate that requires students to complete two years of science in order to graduate from high school.
0:33:30
The Think Tank
In the tank this week are Dr Rachael Dunlop, Stefan Sojka, Joanne Benhamu, Maynard and Richard Saunders.</t>
  </si>
  <si>
    <t>Zar2_1HeFZc</t>
  </si>
  <si>
    <t>https://youtu.be/aZQ2YGQocXU</t>
  </si>
  <si>
    <t>The Skeptic Zone %23121 - 11.Feb.2011</t>
  </si>
  <si>
    <t>0:00:00Introduction Richard Saunders
0:03:50Interview with film maker, Blake Freeman"Gawd Bless America" is a Documentary Comedy coming to theaters in the USA in March and soon to Australia. The film follows Blake Freeman, who sets out to disprove the notion that aliens, people with psychic abilities and ghosts live among us.&amp;nbsp;&amp;nbsp;&amp;nbsp;
0:21:00Maynard's Spooky Action!Maynard reports from the front line of scientific research and investigates a new DEATH RAY!! (Well not really.) Find out more on the show when Maynard chats to Robbie McNaughton from The Commonwealth Scientific and Industrial Research Organisation (CSIRO). Our thanks to A.B.C. radio for this audio.0:26:15Tracey Spicer slaps down Meryl Dorey.. again!Anti-vaccination campaigner Meryl Dorey claims vaccination is akin to child rape. Tracey Spicer takes Dorey to task on Sydney Radio 2UE and takes a call from long time skeptic Peter Bowditch from ratbags.com0:31:00Dr Rachie Reports -With Dr Rachael DunlopThe Australian government seems confused about homeopathy.Dr Rachie reports that she was unable to find a clear and concise explanation of what it is on their official websites. They appear to be bundling it in with pharmacy medicines, thereby implying that it works and further, they are lending it legitimacy by designating it official looking numbers on the official register of government approved Australian medicines.0:41:0010:23 Challenge 1023All over the world, consumers and skeptics took a very public stand against the fraud that is Homeopathy.Dr Rachie reports from the local protest in Sydney, Australia. 0:49:00James Randi's 10:23 Challenge&amp;nbsp; Skeptic James Randi challenges sellers of scam medications as hundreds stage worldwide "overdose" on homeopathic pills and puts one million dollars on the line.</t>
  </si>
  <si>
    <t>aZQ2YGQocXU</t>
  </si>
  <si>
    <t>https://youtu.be/Xh7EOHH-quI</t>
  </si>
  <si>
    <t>The Skeptic Zone %23118 - 21.Jan.2011</t>
  </si>
  <si>
    <t>0:00:00
Introduction Richard Saunders
0:03:20
Maynard interviews The Bad Astronomer, Dr Phil Plait about the end of the world... and other more important things.
0:18:18
"Death From The Skies" from the album Trebuchet by George Hrab
0:22:15
Queen Victoria Markets in Melbourne
Join Dr Steve Roberts and Richard Saunders for a wander through a Melbourne landmark.
0:30:20
Dr Rachie Reports
Our Very own Dr Rachael Dunlop appears on The Drum on National TV to discuss the recent news about Andrew Wakefield and the BMJ.
Audio from the national TV show, with host Steve Cannane.
0:42:15
The Think Tank
We enjoy a BBQ at the Melbourne home of long time skeptic Dr Steve Roberts. Joining us in his courtyard are Chris Higgins, Linley Kissick, Mal Vickers, Rosemary Sceats and Richard Saunders.</t>
  </si>
  <si>
    <t>Xh7EOHH-quI</t>
  </si>
  <si>
    <t>https://youtu.be/imaEbWUYqAo</t>
  </si>
  <si>
    <t>The Skeptic Zone %23135 - 21.May.2011</t>
  </si>
  <si>
    <t>0:00:00 &amp;nbsp;&amp;nbsp;&amp;nbsp; A message from...Harold Camping0:01:17 &amp;nbsp;&amp;nbsp;&amp;nbsp; IntroductionRichard Saunders0:06:30 &amp;nbsp;&amp;nbsp;&amp;nbsp; Maynard's Spooky ActionInterview with Paul Cropper about Yowies0:27:00 &amp;nbsp;&amp;nbsp;&amp;nbsp; Skepticamp Overviewwith Jason Brown0:43:00 &amp;nbsp;&amp;nbsp;&amp;nbsp; Lunch Chatwith Dr Rachie Dunlopand Richard Saunders</t>
  </si>
  <si>
    <t>imaEbWUYqAo</t>
  </si>
  <si>
    <t>https://youtu.be/ZnktQYv1UGI</t>
  </si>
  <si>
    <t>The Skeptic Zone %23128 - 1.April.2011</t>
  </si>
  <si>
    <t>0:00:00IntroductionRichard Saunders0:03:30Richard Saunders interviews James RandiPart 1 Just back from a trip to Norway (ahh, lucky man) James Randi talks about his travels. 0:24:25Saunders on Sydney RadioMichael Smith chats to Richard Saundres about Australian Skeptics' $100,000 prize. With thanks to radio 2UE.0:31:15The Think Tank With Dr Rachael Dunlop, Jason Brown, Eran Segev, Jo Benhamu, Maynard and Richard Saunders</t>
  </si>
  <si>
    <t>ZnktQYv1UGI</t>
  </si>
  <si>
    <t>https://youtu.be/QHIQV4xpeN0</t>
  </si>
  <si>
    <t>The Skeptic Zone %23167 - 31.Dec.2011</t>
  </si>
  <si>
    <t>0:00:00 
Introduction
Richard Saunders
0:04:12
We chat to StopAVN facebook group about their stunning stunt (code name operation Nutcracker) at the Woodford Folk Festival
0:33:40
Dr Rachie Reports
Rachie interviews Dr Corin Storkey, from The Heart Research Institute in Sydney about new research into a type of sugar that could prevent heart disease and why your breath can really, really STINK!</t>
  </si>
  <si>
    <t>QHIQV4xpeN0</t>
  </si>
  <si>
    <t>https://youtu.be/r_ALRZq9vNg</t>
  </si>
  <si>
    <t xml:space="preserve">The Skeptic Zone %23132 - 29.April.2011https   www.youtube.com </t>
  </si>
  <si>
    <t>0:00:00
Introduction
Richard Saunders with comments about Dr Steve Novella on the Dr Oz show
0:05:20
Interview with Maynard! Look Out!
0:23:20
Interview with Norman Clevenger from reason4reason.org
0:34:52
Maynard's Spooky Action...
Interview wth George Hrab</t>
  </si>
  <si>
    <t>r_ALRZq9vNg</t>
  </si>
  <si>
    <t>https://youtu.be/1WYh3lLysFs</t>
  </si>
  <si>
    <t>The Skeptic Zone %23116 - 7.Jan.2011</t>
  </si>
  <si>
    <t>0:00:00
Introduction
George Hrab
0:02:20
TAM Australia Interviews
with Maynard - James Randi
0:16:40
Julian Morrow
0:23:00
Simon Singh
0:29:00
Rebecca Watson
Cortney Bergin 
0:37:18
George Hrab
0:39:35
Dave the Happy Singer
0:44:50
Jason Brown
0:47:15
Various delegates
with Lawrence Leung
0:54:00
Dr Rachie Reports
Mr Wakefield in more trouble
Meryl Dorey is too much trouble Power Balance in legal trouble
Dr Phil Plait wants your Minties!</t>
  </si>
  <si>
    <t>1WYh3lLysFs</t>
  </si>
  <si>
    <t>https://youtu.be/WRELT8PGgwI</t>
  </si>
  <si>
    <t>The Skeptic Zone %23151 - 10.Sep.2011</t>
  </si>
  <si>
    <t>0:00:00
Introduction
Richard Saunders
0:03:40
Jurassic Lounge
Join Richard Saunders as he investigates Sydney's hottest night spot as every Tuesday night this Winter, the Australian Museum holds after-hour sessions featuring art, live music, drinks &amp;amp; new ideas.
0:15:05Maynard's Spooky Action....
Maynard goes searching for flies. I'll just repeat that... hmm, no better not. Has summer come early this year? Will we be suffering a fly plague? Maynard's most difficlut assiment yet.
0:24:50
The Think Tank
Once again we head for our club at the end of the street to talk about skeptical issues. Joining Saunders this week are Dr Rachie Dunlop, Joanne Benhamu and Eran Segev</t>
  </si>
  <si>
    <t>WRELT8PGgwI</t>
  </si>
  <si>
    <t>https://youtu.be/Lsd5QxiIf54</t>
  </si>
  <si>
    <t>The Skeptic Zone %23187 - 19.May.2012</t>
  </si>
  <si>
    <t>0:00:00Introduction Richard Saunders0:04:50A Penny for your Thoughts with Penny ChanThis week Penny brings us Ben Radford in conversation with Brian Dunning. Ben is deputy editor of the science magazine Skeptical Inquirer and a columnist for Skeptical Inquirer magazine Skeptical Briefs newsletter, Discovery News, LiveScience.com and MediaMythmakers.com. He examines the science behind cryptozoological (and legendary) creatures, such as Bigfoot, the Loch Ness Monster and werewolves.0:22:00Maynard's Spooky Action...Black panther sightings are reported from time to time in eastern Australia, notable in the Blue Moutains west of Sydney. Today Maynard talks to Lee Harvey who claims he saw one in the Hunter Valley, north-west of Sydney.Maynard then chats to Peter Bowditch from Ratbags.com for a more skeptical take on big cats in Australia.0:34:50The Think Tank In the tank this week are Dr Rachael Dunlop, Bastard Sheep and Richard Saunders.</t>
  </si>
  <si>
    <t>Lsd5QxiIf54</t>
  </si>
  <si>
    <t>https://youtu.be/251JjjL5Zrk</t>
  </si>
  <si>
    <t>The Skeptic Zone %23190 - 9.June.2012</t>
  </si>
  <si>
    <t>0:00:00
Introduction
Richard Saunders and Maynard
0:03:10
A Grain of Salt with Eran Segev
Eran live from Sydney Skeptics in the pub with his talk on how a skeptic should evaluate evidence.
0:33:25
Maynard's Spooky Action...
Reports and interviews from Sydney Skeptics in the Pub. Maynard asks...
"How do you reply when someone asks you why you are a skeptic?</t>
  </si>
  <si>
    <t>251JjjL5Zrk</t>
  </si>
  <si>
    <t>https://youtu.be/1vSOwZuCuZc</t>
  </si>
  <si>
    <t>The Skeptic Zone %23149 - 27.Aug.2011</t>
  </si>
  <si>
    <t>0:00:00 &amp;nbsp;&amp;nbsp;&amp;nbsp; IntroductionRichard Saunders0:03:20 &amp;nbsp;&amp;nbsp;&amp;nbsp; Dr Rachie ReportsTAM9 Interview withBenjamin Radford Part #20:40:10 &amp;nbsp;&amp;nbsp;&amp;nbsp; Fact or Fiction with AnstoJoin Richard Saunders for the fun of the 'Fact ot Fiction' show from the Australian Nuclear Science and Technology Organisation</t>
  </si>
  <si>
    <t>1vSOwZuCuZc</t>
  </si>
  <si>
    <t>https://youtu.be/L-CHelqBS8k</t>
  </si>
  <si>
    <t>The Skeptic Zone %23184 - 28.Apr.2012</t>
  </si>
  <si>
    <t>00:00:00
Introduction
Richard Saunders
00:02:00
Interview wtih Tim Farley What's the harm? Well you may ask. What's the harm in Acupuncture, Alphabiotics, Alternative dentistry, Alternative medicine, Applied kinesiology, Autism denial, Ayurvedic medicine, Chelation therapy, Chiropractic, Colloidal silver, Colon cleansing and on and on and on?
Tim Farley has been investigating the real harm caused by these modalities.
00:22:22
The Think Tank with Dr Rachie Reports
In the tank this week are Dr Rachael Dunlop, Maynard, Eran Segev and Richard Saunders.
During the tank, Dr Rachie reports on the latest news regarding the Austraian (Anti)Vacccination Network and American Airlines. We also have great news for Maynard!</t>
  </si>
  <si>
    <t>L-CHelqBS8k</t>
  </si>
  <si>
    <t>https://youtu.be/Fa4TccCTgAM</t>
  </si>
  <si>
    <t>The Skeptic Zone %23108 - 12.Nov.2010</t>
  </si>
  <si>
    <t>0:00:00IntroductionRichard Saunders0:04:05Sydney Mind Body WalletNovemeber 20100:17:50The Think TankDr Rachael Dunlop, Maynard, Jason, James,Eran Segev &amp;amp; Richard Saunders</t>
  </si>
  <si>
    <t>Fa4TccCTgAM</t>
  </si>
  <si>
    <t>https://youtu.be/XDa8nahkrAk</t>
  </si>
  <si>
    <t>The Skeptic Zone %23122 - 18.Feb.2011</t>
  </si>
  <si>
    <t>0:00:00 &amp;nbsp;&amp;nbsp;&amp;nbsp; IntroductionRichard Saunders0:03:50 &amp;nbsp;&amp;nbsp;&amp;nbsp; Maynard's Spooky Action...... at a DistanceA chat with the one and only Brian Dunning... need we say more?0:19:25 &amp;nbsp;&amp;nbsp;&amp;nbsp; Have a drink... with some SkepticsThere is a new pub night for Sydney Skeptics. We take a trip to Newtown to find out more.0:29:52 &amp;nbsp;&amp;nbsp;&amp;nbsp; The Think TankWith Dr Rachael Dunlop, Jason Brown, Eran Segev, Jo Benhamu, Dianne and Richard Saunders</t>
  </si>
  <si>
    <t>XDa8nahkrAk</t>
  </si>
  <si>
    <t>https://youtu.be/arU719vKj4s</t>
  </si>
  <si>
    <t>The Skeptic Zone %23140 - 25.June.2011</t>
  </si>
  <si>
    <t>0:00:00
Introduction
Richard Saunders
0:04:10
Dr Rachie Reports
Interview with Ash Pryce and Keir Liddlefrom Edinburgh Skeptics
0:23:35
Follow up to Viera Scheibner and Bronwyn Hancock from 60 Minutes
0:25:36
Dr Rachie on the TV with a report about... (hehehe OMFSM) Ear Candles
0:30:50
Maynard interviews food inspector Gary Kennedy</t>
  </si>
  <si>
    <t>arU719vKj4s</t>
  </si>
  <si>
    <t>https://youtu.be/kDEnjjmXTgo</t>
  </si>
  <si>
    <t>The Skeptic Zone %23139 - 18.June.2011</t>
  </si>
  <si>
    <t>0:00:00IntroductionRichard Saunders0:03:00Dr Rachie ReportsBarry Marshall, AC, FRS, FAAAustralian physician,Nobel Prize laureate0:17:40Ethics or scripture? Dr Philip Cam0:40:30Viera Scheibner and Bronwyn Hancock tell us they are 100% anti-vaccination0:46:30Maynard interviews 60's TV star Bill Daily0:55:10Maynard and..... wind?</t>
  </si>
  <si>
    <t>kDEnjjmXTgo</t>
  </si>
  <si>
    <t>https://youtu.be/n9AFn_ZAWqA</t>
  </si>
  <si>
    <t>The Skeptic Zone %23180 - 31.Mar.2012</t>
  </si>
  <si>
    <t>0:00:00
Introduction
Richard Saunders and Jim Wilshire with the ISS passing overhead.
0:08:38
Maynard's Spooky Action...
Blogging and tweeting without getting sued: ... media law expert Mark Pearson.
0:32:57
CHOICE Magazine with Dr Ken Harvey
0:39:28
Dr Krissy Wilson and SOAP</t>
  </si>
  <si>
    <t>n9AFn_ZAWqA</t>
  </si>
  <si>
    <t>https://youtu.be/tFiHzFMbnls</t>
  </si>
  <si>
    <t>The Skeptic Zone %23195 - 14.July.2012</t>
  </si>
  <si>
    <t>0:00:00
Introduction
Richard Saunders and Travis Roy
0:04:15
An chat with Evan Bernstein from The Skeptics' Guide to the Universe'. Recorded at Google HQ
0:28:35
An intrview with Dr Eugenie C. ScottThe National Center for Science Education (NCSE) is a not-for-profit, membership organization providing information and resources for schools, parents, and concerned citizens working to keep evolution and climate science in public school science education..
0:43:33
Maynard's Spooky Action...
Interviews and insights from TAM 2012 with...
Dr Rachie Dunlop
Richard Saunders
Musk Sticks?
Delegate Karen
Delegate Greg</t>
  </si>
  <si>
    <t>tFiHzFMbnls</t>
  </si>
  <si>
    <t>https://youtu.be/CMyHmZ-HAKc</t>
  </si>
  <si>
    <t>The Skeptic Zone %23164 - 10.Dec.2011</t>
  </si>
  <si>
    <t>0:00:00
Introduction
Richard Saunders
0:04:10
Dr Rob Morrison
One of Australia's leading science communicators, Dr Morrison was also a presenter on TV's 'The Curiosity Show'. His concern these days is the creeping influence of non-science and magical thinking into modern medicine.
0:23:40
Septoid with Brian Donut
The Tap Dancing Madonna of Aguas Calientes
0:26:00
Dr Paul Willis
A long time friend of the Skeptic Zone, Dr Willis has for many years been the face of ABC TV science. He is now the director of the Royal Institution of Australia in Adelaide, "Bringing science to people and people to science".</t>
  </si>
  <si>
    <t>CMyHmZ-HAKc</t>
  </si>
  <si>
    <t>https://youtu.be/G-NpaPTYLcs</t>
  </si>
  <si>
    <t>The Skeptic Zone %23137 - 3.June.2011</t>
  </si>
  <si>
    <t>0:00:00IntroductionRichard Saunders0:05:40Maynard's Spooky ActionInterview with Adam Curry from http://www.noagendashow.com0:20:00Choice MagazineAn interview with Richard Saunders http://www.choice.com.au 0:27:50Dr Rachie ReportsCosmos Magazine and Homepathy http://www.cosmosmagazine.com0:35:35Tim Mendham talks about Astrology...... many years ago!0:54:50Maynard and the great phone up computer scam!</t>
  </si>
  <si>
    <t>G-NpaPTYLcs</t>
  </si>
  <si>
    <t>https://youtu.be/jtSWyQJCW6M</t>
  </si>
  <si>
    <t>The Skeptic Zone %23161 - 19.Nov.2011</t>
  </si>
  <si>
    <t>0:00:00Introduction&amp;nbsp;Richard Saunders and Stefan Sojka
0:08:00Maynard's Spooky Action...&amp;nbsp;An interview with Edward Meyer&amp;nbsp;from Ripley's Believe It or Not
0:15:33At the Newtown festival in Sydney,&amp;nbsp;Saunders chats to Ian Bryce
0:21:15Back in New Orleans at CSICon 2011,&amp;nbsp;Saunders chats to Ben Radford
0:29:25More from Skepticamp Melbourne &amp;nbsp;-&amp;nbsp;With Maynard is...&amp;nbsp;Ilijas Milisic,&amp;nbsp;Natalie from Adelaide,&amp;nbsp;Adam vanLangenberg,&amp;nbsp;Fiona, Monica and&amp;nbsp;Lawrence Leung</t>
  </si>
  <si>
    <t>jtSWyQJCW6M</t>
  </si>
  <si>
    <t>https://youtu.be/oESa2nqV0Tg</t>
  </si>
  <si>
    <t>The Skeptic Zone %23126 - 18.March.2011</t>
  </si>
  <si>
    <t>0:00:00
Introduction
Richard Saunders
0:03:18
Maynard's Spooky Action...... at a Distance.
With the world watching the unfolding drama at the Nuclear Reactors in Japan, Maynard chat to Prof. David Jamieson, head of the School of Physics of the University of Melbourne.
0:15:40
Dr Rachie Reports
Radiation Sickness and Poisoning: Guidelines for Homeopathic Prevention and Treatment
WHAT THE ... ???
0:26:00
Reality Bites... ...with Joanne Benhamu
A slimming product has been recalled from sale in Australia.
0:30:50
Thoughts on the recent tragic eventsBarry Williams and Peter Bowditch from Australian Skeptics recall their thoughts at the time of the 2004 tsunami.</t>
  </si>
  <si>
    <t>oESa2nqV0Tg</t>
  </si>
  <si>
    <t>https://youtu.be/stHoGXppHx8</t>
  </si>
  <si>
    <t>The Skeptic Zone %23145 - 29.July.2011</t>
  </si>
  <si>
    <t>0:00:00
Introduction
Richard Saunders
0:03:25
Dr Rachie Reports
Interview with Peter Doherty PhD AC FAA FAS Nobel Laureate
0:29:10
TAM9 Interview
Marit and Bendik Simonsen from the Norwegian Skeptics
0:40:00
TAM9 Report with Richard and Rachie
0:45:05
Maynard's Spooky Action....
Jabba's Curious World covers most of the well know incidents in the Australian paranormal.</t>
  </si>
  <si>
    <t>stHoGXppHx8</t>
  </si>
  <si>
    <t>https://youtu.be/9vN8-w1qFdw</t>
  </si>
  <si>
    <t>The Skeptic Zone %23144 - 23.July.2011</t>
  </si>
  <si>
    <t>0:00:00Introduction and TAM9 overviewRichard Saunders0:07:30TAM9 InterviewDr Neil deGrasse Tyson0:21:10TAM9 InterviewTravis Roy0:24:30Dr Rachie ReportsTAM9 InterviewYau-Man Chan0:41:00Maynard's Spooky Action...Interview withDr Lesley Macdonald Wicks</t>
  </si>
  <si>
    <t>9vN8-w1qFdw</t>
  </si>
  <si>
    <t>https://youtu.be/UEax2G0PcSY</t>
  </si>
  <si>
    <t>The Skeptic Zone %23198 - 4.Aug.2012</t>
  </si>
  <si>
    <t>0:00:00IntroductionRichard Saunders0:03:40Maynard's Spooky Action.. at TAM 2012An interview with Bruce M. Hood.Bruce M. Hood is currently the Director of the Bristol Cognitive Development Centre in the Experimental Psychology Department at the University of Bristol.
0:16:05Maynard's Spooky Action.. at TAM 2012A chat with Jim UnderdownJames Underdown has been the executive director of The Center for Inquiry (CFI) Los Angeles since 1999. 0:23:30Richard Saunders chats to UFO expoert Robert SheafferRobert Sheaffer is a freelance writer and a prominent investigator of unidentified flying objects, Christianity, academic feminism, and many other subjects.
036:00Dr Rachie Reports... with Dr Rachael DunlopThis week Dr Rachie chats to Tim FarleyTim Farley is a computer software engineer, writer and instructor who lives in Atlanta, Georgia. He is an expert in computer security and reverse engineering as well as a skeptic. He is a Research Fellow of the James Randi Educational Foundation.</t>
  </si>
  <si>
    <t>UEax2G0PcSY</t>
  </si>
  <si>
    <t>https://youtu.be/DC1OHqlFidA</t>
  </si>
  <si>
    <t>The Skeptic Zone %23138 - 10.June.2011</t>
  </si>
  <si>
    <t>0:00:00IntroductionRichard Saunders0:10:40Interview with Lawrence LeungCheck out his new TV show, "Unbelievable" www.abc.net.au/tv/unbelievable0:26:30The Think TankJoining us this week areDr Rachael Dunlop, Richard Saunders and James Crawley</t>
  </si>
  <si>
    <t>DC1OHqlFidA</t>
  </si>
  <si>
    <t>https://youtu.be/t3XMqbhjRsM</t>
  </si>
  <si>
    <t>The Skeptic Zone %23146 - 6.Aug.2011</t>
  </si>
  <si>
    <t>0:00:00
Introduction
Richard Saunders
0:04:15
TAM9 Interview
Ross and Carrie from"Oh No, Ross and Carrie"
0:24:24
Dr Sefan SojkaVital news about your Third Eye Health
0:28:30
Dr Rachie Reports
Interview with Captain Disillusion
0:37:55
The Think Tank
Joining us this week are
Maynard and Richard Saunders
0:52:00
TAM 9 Highlights
The Dinner Auction of The Skeptics' Guide to the Universe</t>
  </si>
  <si>
    <t>t3XMqbhjRsM</t>
  </si>
  <si>
    <t>https://youtu.be/RlOoJZD3iP0</t>
  </si>
  <si>
    <t>The Skeptic Zone %23127 - 25.March.2011</t>
  </si>
  <si>
    <t>0:00:00IntroductionRichard Saunders0:03:15Travis Roy interviews Mark MervineThe Nuclear Reactors in Japan are still a major concern. We hear from Cdr. Mark Mervine, a former Nuclear Engineer to learn an insider's view of the situation. 0:24:00Maynard's Spooky Action...... at a Distance.Put your hand on your heart.... while you still can! Maynard interviews heart transplant recipient Robbie Bonocussi.0:31:30Good advice from 'The Circle' A clip from the TV show, The Circle with Dr Deepa Daniel giving some sound advice about vaccination.0:37:50 Predicting the future at radio 2GBRichard Saunders and Dr Rachael Dunlop  head to radio 2GB to talk about those who think they are peek into the  future.0:52:45The Bend Spoon AwardBarry Williams tells us about the Bent Spoon Award from Australian Skeptics</t>
  </si>
  <si>
    <t>RlOoJZD3iP0</t>
  </si>
  <si>
    <t>https://youtu.be/OTKFwwIlVWU</t>
  </si>
  <si>
    <t>The Skeptic Zone %23143 - 15.July.2011</t>
  </si>
  <si>
    <t>0:00:00IntroductionRichard Saunders0:07:40Maynard's Spooky Action.... Interview with Nicholas DiPatrizio, from the University of California, Irvine and the co-author of a paper, "Body&amp;rsquo;s natural marijuana-like chemicals make fatty foods hard to resist."0:19:30Astrology 20 years in the past A rare clip from Australian TV in the early 1990s when the topic of Astrology was under debate. In the audience were noted Astrologers of the day and some well known Australian Skeptics.0:30:11Maynard and Saunders at Supanova Pop Culture Expo 2011Once again these two head off to a Sci-Fi and Fantasy convention on the look out for fellow skeptics.</t>
  </si>
  <si>
    <t>OTKFwwIlVWU</t>
  </si>
  <si>
    <t>https://youtu.be/ey0fjNyQO2g</t>
  </si>
  <si>
    <t>The Skeptic Zone %23133 - 6.May.2011</t>
  </si>
  <si>
    <t>0:00:00
Introduction Richard Saunders 
0:01:40
Maynard @ Skepticamp Sydney 2011
with...
Jason Brown
Peter Bowditch
Ian Woolf
Tim Mendham
Bea Bowditch
Steve Horan
Ishai Sagi
Dave the Happy Singer
0:39:30
On being a Skeptic
Richard Saunders' Skepticamp talk</t>
  </si>
  <si>
    <t>ey0fjNyQO2g</t>
  </si>
  <si>
    <t>https://youtu.be/ZmgZgzY6wKM</t>
  </si>
  <si>
    <t>The Skeptic Zone %23162 - 26.Nov.2011</t>
  </si>
  <si>
    <t>0:00:00Introduction&amp;nbsp;Richard Saunders
0:05:40Maynard's Spooky Action...&amp;nbsp;Australian Skeptics National Convention -&amp;nbsp;Maynard chats with...Dr Krissy Wilson,&amp;nbsp;Kieran Dennis and&amp;nbsp;Jayson Cooke
0:22:45Reality Bites...&amp;nbsp;with Joanne Benhamu -&amp;nbsp;Joanne comments on the recent recall of apricot kernels due to risk of cyanide toxicity and the history of claims about them as a cancer cure.&amp;nbsp;
0:29:05&amp;nbsp;The Think Tank -&amp;nbsp;This time we invade the home of Eran Segev to chat about the Therapeutic Goods Administration (TGA), Post-Fukushima 'anti-radiation' pills condemned by scientists, Bisphenol A (BPA) scare and the winners and losers at the 2011 Australian Skeptics Convention. With Dr Rachie Dunlop, Joanne Benhamu and Richard Saunders.</t>
  </si>
  <si>
    <t>ZmgZgzY6wKM</t>
  </si>
  <si>
    <t>https://youtu.be/8nMSiEqxLHM</t>
  </si>
  <si>
    <t>The Skeptic Zone %23123 - 25.Feb.2011</t>
  </si>
  <si>
    <t>0:00:00
Introduction
Richard Saunders and Stefan Sojka
0:08:00
Maynard's Spooky Action....
Interview with Dr Martin Plowman
0:22:10
Dr Steve Roberts on radio totalk about Asteroid Apophis
0:37:05
Dr Rachael Dunlop at theThe Battle of Big Thinking
0:44:55
A chat with Rob Campbell at theThe Battle of Big Thinking</t>
  </si>
  <si>
    <t>8nMSiEqxLHM</t>
  </si>
  <si>
    <t>https://youtu.be/4CcPPEm26Jc</t>
  </si>
  <si>
    <t>The Skeptic Zone %23120 - 4.Feb.2011</t>
  </si>
  <si>
    <t>0:00:00
Introduction
Richard Saunders
0:04:00
Dr Rachie Reports
Interview with Dr Simon Brice from the RMIT about the testing of Power Balance
0:20:50
More news on Balance Bands
0:23:45
Maynard's Spooky Action...... at a Distance
Vodka in the eye!??
0:28:50
Melbourne Skeptics
Richard Saunders chats to the new Melbourne Skeptics group about their pub nights.</t>
  </si>
  <si>
    <t>4CcPPEm26Jc</t>
  </si>
  <si>
    <t>https://youtu.be/OOfWWwncD7k</t>
  </si>
  <si>
    <t>The Skeptic Zone %23130 - 15.April.2011</t>
  </si>
  <si>
    <t>0:00:00
Introduction
Richard Saunders
0:03:30
Maynard's Spooky Action
interview withProf. Colin Waters ofSchool of Mathematical and Physical Sciencesat Newcastle Uni.
0:16:40
Travis Roy at Necss 2011
with...
George Hrab
Brian Dunning
Dr Eugenie Scott
Dale Roy
0:35:10
Today Tonight Adelaide
Frank Pangallo takes on Homeopathy with
Dr Ian Musgrave
Dr Simon Singh
James Randi
Richard Saunders</t>
  </si>
  <si>
    <t>OOfWWwncD7k</t>
  </si>
  <si>
    <t>https://youtu.be/r7bD1PjYyeA</t>
  </si>
  <si>
    <t>The Skeptic Zone %23172 - 5.Feb.2012</t>
  </si>
  <si>
    <t>0:00:00 &amp;nbsp;&amp;nbsp;&amp;nbsp; IntroductionStefan Sojka (and Richard Saunders... sort of..)0:04:34 &amp;nbsp;&amp;nbsp;&amp;nbsp; A Penny for your ThoughtsPenelope Chan chats to mentalist, Mark Edward. Can he really read your mind? (Duh.. no..) Penny finds out more about this fascinating man and has a magic lesson along the way.0:20:10 &amp;nbsp;&amp;nbsp;&amp;nbsp; Richard Saunders catches up with Penny Chan at Skeptics in the Pub at the University of California, Irvine.0:24:42 &amp;nbsp;&amp;nbsp;&amp;nbsp; Dr Rachie ReportsThis week Dr Rachie tells us about the new group 'Friends of Science in Medicine' that is dedicated to removing crack-pot and outdated ideas (cough, Homeopathy.. ) from Australian Universities.0:33:11 &amp;nbsp;&amp;nbsp;&amp;nbsp; Rev. Stefan Sojka brings us news of an amazing new software application that helps you find a certain well known face!0:37:40 &amp;nbsp;&amp;nbsp;&amp;nbsp; Ian Bryce from Australian Skeptics with an update on Rossi's E-Cat.</t>
  </si>
  <si>
    <t>r7bD1PjYyeA</t>
  </si>
  <si>
    <t>https://youtu.be/dYKLaU6nYho</t>
  </si>
  <si>
    <t>The Skeptic Zone %23110 - 28.Nov.2010</t>
  </si>
  <si>
    <t>The Skeptic Zone live at TAM Australia</t>
  </si>
  <si>
    <t>dYKLaU6nYho</t>
  </si>
  <si>
    <t>https://youtu.be/VP3DqmnG1Uc</t>
  </si>
  <si>
    <t>The Skeptic Zone %23152 - 17.Sep.2011</t>
  </si>
  <si>
    <t>0:00:00
Introduction
Richard Saunders
0:07:20
Dr Rachie Interviews... 
Mark Crislip from Qucakcast, apodcast review of Quacks, Frauds and Charlatans. Oops. Thats not right. That should be Supplements, Complementary and Alternative Medicine i.e. SCAM. Winner of the The People's Choice Podcast Awards 2009 and 2010 Best Podcast, Health and Medicine.
0:35:00
Maynard's Spooky Action....
Interview with Simon Taylor at the University of Newcastle. Simon visited Newcastle Uni as the guest of the freethought alliance, a coalition of Australian atheist, humanist, skeptic and secular campus groups. Maynard visited as he heard the drinks were free.
0:51:16
Dr Rachie Reports The TGA gets flipped the bird. Again.It's time the TGA grew some..... teeth!</t>
  </si>
  <si>
    <t>VP3DqmnG1Uc</t>
  </si>
  <si>
    <t>https://youtu.be/pW21IPINwdI</t>
  </si>
  <si>
    <t>The Skeptic Zone %23155 - 8.Oct.2011</t>
  </si>
  <si>
    <t>0:00:00
Introduction Richard Saundersplus an open letter to NRG and Rebel Sport
0:12:00
Joel Pittman at Skeptics in the Pub
Joel's family joined a pentecostal church when he was 4. He was actively involved in youth ministry leadership from the age of 15 culminating with him taking leadership of the youth ministry when he was 21. He is now out of the church and happy to talk about his experience. 
0:35:20
Maynard's Spooky Action....
Skeptic or Bebunker? Maynard, man of action and style, asks the hard question</t>
  </si>
  <si>
    <t>pW21IPINwdI</t>
  </si>
  <si>
    <t>https://youtu.be/cMeL0rbYST4</t>
  </si>
  <si>
    <t>The Skeptic Zone %23160 - 12.Nov.2011</t>
  </si>
  <si>
    <t>0:00:00Introduction&amp;nbsp;Richard Saunders
0:12:00Carolina Jimenez at Sydney Skeptics in the Pub
0:24:24Carolina Jimenez chats to Maynard
0:33:50Maynard's Spooky Action...&amp;nbsp;Author and explorer Piers Gibbon
0:48:40Richard Saunders interviews the SkepDoc, Dr Harriet Hall</t>
  </si>
  <si>
    <t>cMeL0rbYST4</t>
  </si>
  <si>
    <t>https://youtu.be/MRVxCLQPECU</t>
  </si>
  <si>
    <t>The Skeptic Zone %23141 - 1.July.2011</t>
  </si>
  <si>
    <t>0:00:00IntroductionRichard Saunders0:03:00Interview with John Rael fromhttp://skepticallypwnd.com0:21:12The Think TankJoining us this week areDr Rachael Dunlop, Richard Saunders and Joanne Benhamu</t>
  </si>
  <si>
    <t>MRVxCLQPECU</t>
  </si>
  <si>
    <t>https://youtu.be/L97a0mgeB80</t>
  </si>
  <si>
    <t>The Skeptic Zone %23174 - 18.Feb.2012</t>
  </si>
  <si>
    <t>0:00:00IntroductionRichard Saunders0:06:20Artist and Nurse - Paul O'Brien Paul shares his thoughts on skeptical podcasts and insights gained in over 40 years of nursing. What 'woo' concerns him and what can be done about it. 0:29:40We chat to Ian Bryce from Australian Skeptics about the latest moves in the ongoing 'cold fusion' story, Andrea Rossi's E-Cat. Will Rossi pick up an easy $1,000,000 from Dick Smith?</t>
  </si>
  <si>
    <t>L97a0mgeB80</t>
  </si>
  <si>
    <t>https://youtu.be/LqVVvZFiEbo</t>
  </si>
  <si>
    <t>The Skeptic Zone %23156 - 15.Oct.2011</t>
  </si>
  <si>
    <t>0:00:00
Introduction
Richard Saunders with Joanne Benhamu
0:05:50
Richard Saunders and Rachael Dunlop chat to Lawrence Leung about his recent TV show and his latest tour.
0:20:30
Spoon Bending on the Radio?
Richard Saunders on Sydney radio
0:29:45
Dr Rachie Reports
Dr Rachie was the guest on the Mamamia TV show to chat about the importance of vaccination. In this report we hear Dr Rachie as well as Toni and David McCaffrey whose daughter Dana died in 2009 from whooping cough.</t>
  </si>
  <si>
    <t>LqVVvZFiEbo</t>
  </si>
  <si>
    <t>https://youtu.be/kPcTa1K1f9A</t>
  </si>
  <si>
    <t>The Skeptic Zone %23199 - 11.Aug.2012</t>
  </si>
  <si>
    <t>0:00:00 &amp;nbsp;&amp;nbsp;&amp;nbsp; IntroductionRichard Saunders0:04:44 &amp;nbsp;&amp;nbsp;&amp;nbsp; Maynard's Spooky Action.. at TAM 2012An interview with Bob Novella from The Skeptics' Guide to the UniverseBob is a cofounder and Vice-President of the New England Skeptical Society. He has written numerous articles that are widely published in the skeptical literature and has a special interest in physics and astronomy, their abuse by pseudoscientists, and methods of self-deception0:20:15 &amp;nbsp;&amp;nbsp;&amp;nbsp; Maynard's Spooky Action.. at TAM 2012A chat with our friend Linley Kissick from Melbourne.0:22:05 &amp;nbsp;&amp;nbsp;&amp;nbsp; Maynard's Spooky Action.. at TAM 2012An interview with Sharon Hill, who runs the Doubtful News websiteDoubtful News is a unique news feed providing links to original sources of internet news stories about things that make you go &amp;ldquo;Hmm&amp;hellip;&amp;rdquo; News is pulled from a wide range of sources including paranormal and anti-science sources.0:28:35 Maynard's Spooky Action.. at TAM 2012An interview with Margaret Downey from the Friggatriskaidekaphobia treatment roomFrigga-triska-ideka-phobia is an unreasonable fear of Friday-the-Thirteenth.0:37:10 &amp;nbsp;&amp;nbsp;&amp;nbsp; Richard Saunders chats to Liam Jones from the Secular Student Alliance041:35 &amp;nbsp;&amp;nbsp;&amp;nbsp; Maynard's Spooky Action..Claims of Palm Reading with Albert and JeanCan people really see the past and future in the palm of the hand? Well... we doubt it. However it is worth, from time to time, hearing form people who claim it's true.</t>
  </si>
  <si>
    <t>kPcTa1K1f9A</t>
  </si>
  <si>
    <t>https://youtu.be/uB-j9ZETF2k</t>
  </si>
  <si>
    <t>The Skeptic Zone %23147 - 12.Aug.2011</t>
  </si>
  <si>
    <t>0:00:00
Introduction
Richard Saunders
0:07:00
Dr Rachie ReportsTAM9 Interview with
Dr Ginger Campbell from the Brain Science Podcast 
0:29:35
Interview with Karen Player from the Australian Museum and Australian Skeptics
0:46:45
Interview with Galit Segev
Galit's Food Passion  - Food and the science behind it</t>
  </si>
  <si>
    <t>uB-j9ZETF2k</t>
  </si>
  <si>
    <t>https://youtu.be/LKrOV1vQoBI</t>
  </si>
  <si>
    <t>The Skeptic Zone %23153 - 24.Sep.2011</t>
  </si>
  <si>
    <t>0:00:00
Introduction
Richard Saunders
0:03:30
Richard Saunders interviews Michael Shermer
0:27:50
Maynard's Spooky Action.... 
Sydney Skeptics in the Pub with Michael Shermer.
0:40:00
Michael Shermer interview from a very Maynard point of view.</t>
  </si>
  <si>
    <t>LKrOV1vQoBI</t>
  </si>
  <si>
    <t>https://youtu.be/VNYfpvUM_Bo</t>
  </si>
  <si>
    <t>The Skeptic Zone %23203 - 8.Sep.2012</t>
  </si>
  <si>
    <t>0:00:00
Introduction Richard Saunders
0:05:50
Testing Shuzi 
Sports wristband claims nonsensical techno-babble says consumer rights group - Read by Michael Marshall, vice-president of the Merseyside Skeptics Society
0:09:25
Maynard's Spooky Action.. at TAM 2012
An interview with Eran Segev from Australian Skeptics
0:30:25
From Scotland with love. Richard Saunders and Maynard chat to Ben and Steve Makin from Edinburgh Skeptics about their talk, "Where's the Harm" - traditional, complementary and New Age treatments and practices.</t>
  </si>
  <si>
    <t>VNYfpvUM_Bo</t>
  </si>
  <si>
    <t>https://youtu.be/wvmA7JT5Cno</t>
  </si>
  <si>
    <t>The Skeptic Zone %23142 - 9.July.2011</t>
  </si>
  <si>
    <t>0:00:00IntroductionRichard Saunders0:06:50Maynard's Spooky Action....Interview with Laughter Strategies' Helene Groverhttp://laughterstrategies.com
0:24:28Dr Rachie ReportsInterview with PhD researcher Lina Happo from the Walter and Eliza Hall Institute about her work into cell death and cancer.http://www.wehi.edu.au0:33:00Dr Rachie on the Radio Hear her tear a piece out of homeopathy!</t>
  </si>
  <si>
    <t>wvmA7JT5Cno</t>
  </si>
  <si>
    <t>https://youtu.be/CUHp3xCUTVg</t>
  </si>
  <si>
    <t>The Skeptic Zone %23158 - 29.Oct.2011</t>
  </si>
  <si>
    <t>0:00:00
Introduction
Richard Saunders
0:03:15
Maynard at Skepticamp Melbourne 2011
Interviews with...
Lucas Randall
Peter Miller
Peter Bowditch
Jason Brown
and feature interview with Joanne Benhumu
0:39:35
Dr Rachie Reports
CHOICE Magazine "Shonky Awards 2011" with Chris Barnes
0:53:40
Wrap up chat with Julia Lavarnway who is the Mangaging Editor of Skeptical Inquirer Magazine</t>
  </si>
  <si>
    <t>CUHp3xCUTVg</t>
  </si>
  <si>
    <t>https://youtu.be/awKLWre9B6Q</t>
  </si>
  <si>
    <t>The Skeptic Zone %23157 - 22.Oct.2011</t>
  </si>
  <si>
    <t>0:00:00IntroductionRichard Saunders
0:07:00Maynard &amp;amp; Dr RachieHow much can they nom at the airport on the way to Skepticamp?
0:11:35Richard Saunders chats toIan Bryce of Australian Skeptics about his years of investigating the strange and magical world of woo.
0:38:20 A "psychic", an UFO expert and a skeptic walk into a graveyard one day... and get interviewed. Move over ghosts!</t>
  </si>
  <si>
    <t>awKLWre9B6Q</t>
  </si>
  <si>
    <t>https://youtu.be/TEuUL1piQLU</t>
  </si>
  <si>
    <t>The Skeptic Zone %23154 - 1.Oct.2011</t>
  </si>
  <si>
    <t>0:00:00Introduction&amp;nbsp;Richard Saunders
0:05:20Richard Saunders interviews&amp;nbsp;Dr S&amp;iacute;le Lane - Sense About Science -&amp;nbsp;Dr S&amp;iacute;le Lane became Public Liaison for charity Sense About Science after a career in stem-cell research. Sense About Science was founded to equip the public to make sense of science and evidence. As Public Liaison, S&amp;iacute;le is concerned with the role of science and evidence in civic society. She also coordinates the Libel Reform Campaign.
0:27:00Peter Bowditch from ratbags.com&amp;nbsp;Peter tells of his quest to be heard on Anti-Vaccination forums.
0:35:05Dr Rachie Reports -&amp;nbsp;It has just been announced that the Pharmacy Guild and Blackmores have joined forces to upsell you Blackmores supplements when filling a prescription.
0:43:20Dr Rachie on TV talking about Ear Candles&amp;nbsp;Of all the bizarre and loony so-called treatments, ear candles takes the cake!</t>
  </si>
  <si>
    <t>TEuUL1piQLU</t>
  </si>
  <si>
    <t>https://youtu.be/GF0jWh88hxI</t>
  </si>
  <si>
    <t>The Skeptic Zone %23192 - 23.June.2012</t>
  </si>
  <si>
    <t>0:00:00 Introduction Richard Saunders  0:04:05 An interview with Ash Pryce  Ash Pryce of the Edinburgh Skeptics Society presents a fully interactive demonstration of various tricks that psychics have used over the years.  0:19:30 A Penny for your Thoughts... with Penny Chan Penny chats to Wendy Hughes and Paula Lauterbach from the The Independent Investigations Group about their recent test of Robert Mooreland who claims to have paranormal powers.  This report is a great insight into the process of constructing a fair test for amazing claims.</t>
  </si>
  <si>
    <t>GF0jWh88hxI</t>
  </si>
  <si>
    <t>https://youtu.be/C-1P8BgNc_k</t>
  </si>
  <si>
    <t>The Skeptic Zone %23194 - 7.July.2012</t>
  </si>
  <si>
    <t>0:00:00 &amp;nbsp;&amp;nbsp;&amp;nbsp; IntroductionRichard Saunders0:06:25 &amp;nbsp;&amp;nbsp;&amp;nbsp; Travis Roy interviews Kitty MervineKitty is the author of two books for young children. Her latest &amp;ldquo;Fairy Tales, Fairly Told&amp;rdquo; is a modern take on classic fairy tales, from a scientific point of view..0:17:15 &amp;nbsp;&amp;nbsp;&amp;nbsp; Maynard's Spooky Action...Maynard chats to Dr Rebecca Johnson from the Australian Museum Wildlife Genetics and Microscopy Unit.Wildlife crime is an increasingly lucrative trade with rare animals and plants fetching extremely high prices on the illegal market. The Australian Museum Wildlife Genetics and Microscopy Unit is at the forefront of wildlife forensics: applying genetic technology to assist law enforcement with suspected cases of wildlife crime..0:25:05 &amp;nbsp;&amp;nbsp;&amp;nbsp; Maynard chats to Paul and Hazel, first timers at Sydney Skeptics in the Pub.</t>
  </si>
  <si>
    <t>C-1P8BgNc_k</t>
  </si>
  <si>
    <t>https://youtu.be/ylEVHdXGjBI</t>
  </si>
  <si>
    <t>The Skeptic Zone %23177 - 10.Mar.2012</t>
  </si>
  <si>
    <t>From QED con in Manchester
Richard Saunders chats to Finn and Steve from Irish Skeptics and to Janis from Manchester Skeptics in the Pub</t>
  </si>
  <si>
    <t>ylEVHdXGjBI</t>
  </si>
  <si>
    <t>https://youtu.be/lE8wpP5yxjU</t>
  </si>
  <si>
    <t>The Skeptic Zone %2394 - 06.Aug.2010</t>
  </si>
  <si>
    <t>0:00:00
Introduction
Richard Saunders
0:01:45
TAM 8 Interviews
Dr Rachael Dunlop and Richard Saunders interview Dr Phil Plait
0:24:16
THE THINK TANK
Dr Rachael Dunlop, Maynard, James, Jason, Frode and Richard Saunders</t>
  </si>
  <si>
    <t>lE8wpP5yxjU</t>
  </si>
  <si>
    <t>https://youtu.be/zQ2mfolBmxg</t>
  </si>
  <si>
    <t>The Skeptic Zone %2349 - 25.Sep.2009</t>
  </si>
  <si>
    <t>The Skeptic Zone LIVE 20090:00:00&amp;nbsp; &amp;nbsp;&amp;nbsp; Introduction - Richard Saunders &amp;amp; Stefan Sojka0:02:25 &amp;nbsp;&amp;nbsp;&amp;nbsp; The Skeptic Zone LIVE at Dragon*Con 2009, Richard SaundersKylie Sturgess, Dr Rachie Dunlop and Special Guests Daniel Loxton and George Hrab</t>
  </si>
  <si>
    <t>zQ2mfolBmxg</t>
  </si>
  <si>
    <t>https://youtu.be/peOzBg3q4ws</t>
  </si>
  <si>
    <t>The Skeptic Zone %2373 - 12.March.2010</t>
  </si>
  <si>
    <t>0:00:00IntroductionRichard Saunders &amp;amp; Stefan Sojka0:07:20 Kylie Sturgess interviewsMilton Mermikides0:41:05THE THINK TANK - Dr Rachael Dunlop, Joanne Benhamu, Dianne,Eran Segev &amp;amp; Richard Saunders</t>
  </si>
  <si>
    <t>peOzBg3q4ws</t>
  </si>
  <si>
    <t>https://youtu.be/JZBVKTsF0_w</t>
  </si>
  <si>
    <t>The Skeptic Zone %2387 - 18.June.2010</t>
  </si>
  <si>
    <t>0:00:00
Introduction Richard Saunders
0:01:45
Interview with Dr Janis Bennionfrom 
0:29:30
Sean the Blogonaut and friends visit Mind Body Spirit
0:50:50
THE THINK TANK
Dr Rachael Dunlop, Joanne Benhamu, Eran Segev and Richard Saunders</t>
  </si>
  <si>
    <t>JZBVKTsF0_w</t>
  </si>
  <si>
    <t>https://youtu.be/CgBh17bh1fk</t>
  </si>
  <si>
    <t>The Skeptic Zone %2399 - 10.Sep.2010</t>
  </si>
  <si>
    <t>0:00:00
Introduction Richard Saunders and Dr Phil Plait
0:03:30
Dragon*Con 2010
Exploring the Hilton
Tracy King - Dr Baka - Jennifer - Ben Radford - Trading Room - James Randi
0:30:20
Dr Rachie Reports -Vaccination @ Dragon*Con Interview with Dr Bill Atkinson, Brian Anders and Matt Lowry
0:44:44
Richard Saunders interviewsDr Phil Plait</t>
  </si>
  <si>
    <t>CgBh17bh1fk</t>
  </si>
  <si>
    <t>https://youtu.be/154PjIB_f3k</t>
  </si>
  <si>
    <t>The Skeptic Zone %2382 - 14.May.2010</t>
  </si>
  <si>
    <t>0:00:00
Introduction 
Richard Saunders
0:02:48 
Grain of Salt with Eran Segev 
Interview with John McDonough
0:27:00 
Dr Rachie Reports
AVN news and Flu vax scare</t>
  </si>
  <si>
    <t>154PjIB_f3k</t>
  </si>
  <si>
    <t>https://youtu.be/v3h6quPILOg</t>
  </si>
  <si>
    <t>The Skeptic Zone %2365 - 15.Jan.2010</t>
  </si>
  <si>
    <t>0:00:00IntroductionRichard Saunders &amp;amp; Stefan Sojka0:06:20Dr Rachael Dunlop &amp;amp; Richard Saundersinterview Tim Brunero 0:37:10The Token Skeptic with Kylie Sturgess040:55Brian Dunning &amp;amp; Richard Saunders visit La Brea Tar Pits 054:40THE THINK TANK - Dr Rachael Dunlop, Eran Segev, Dianne, Joanne Benhamu &amp;amp; Richard Saunders</t>
  </si>
  <si>
    <t>v3h6quPILOg</t>
  </si>
  <si>
    <t>https://youtu.be/OwBfAtiwPdU</t>
  </si>
  <si>
    <t>The Skeptic Zone %2396 - 20.Aug.2010</t>
  </si>
  <si>
    <t>0:00:00
Introduction
Richard Saunders
0:02:40
TAM 8 Interviews Richard Saunders interviews Banachek 
http://www.banachek.org
0:19:50
Chatting to Canberra Skeptics in the Pub
0:24:24
Dr Rachie ReportsAustralian Anti-Vaccination NetworkRubbery Figures
0:41:20
THE THINK TANK
Dr Rachael Dunlop, Joanne Benhamu, Maynard, James, Jason and Richard Saunders</t>
  </si>
  <si>
    <t>OwBfAtiwPdU</t>
  </si>
  <si>
    <t>https://youtu.be/XpliROdY7kI</t>
  </si>
  <si>
    <t>The Skeptic Zone %23100 - 17.Sep.2010</t>
  </si>
  <si>
    <t>0:00:00IntroductionRichard Saunders and Stefan Sojka0:02:50 &amp;nbsp;&amp;nbsp;&amp;nbsp; Dragon*Con 2010The Skeptic Zone LIVERichard Saunders, Dr Rachael Dunlop,Kylie Sturgess with guests Brian Dunning and Brian Brushwood0:11:30 &amp;nbsp;&amp;nbsp;&amp;nbsp; Dr Rachie Reports - Vaccination update</t>
  </si>
  <si>
    <t>XpliROdY7kI</t>
  </si>
  <si>
    <t>https://youtu.be/kngQZZtOEmc</t>
  </si>
  <si>
    <t>The Skeptic Zone %2385 - 4.June.2010</t>
  </si>
  <si>
    <t>0:00:00
Introduction
Richard Saunders
0:01:25
Richard Saunders interviews Travis and Dale Roy from http://www.granitestateskeptics.org
0:28:30
The Think Tank
Dr Rachael Dunlop, Richard Saunders and Maynard</t>
  </si>
  <si>
    <t>kngQZZtOEmc</t>
  </si>
  <si>
    <t>https://youtu.be/0SFYeHNGHoA</t>
  </si>
  <si>
    <t>The Skeptic Zone %2369 - 12.Feb.2010</t>
  </si>
  <si>
    <t>0:00:00 Introduction Richard Saunders  0:01:25 Richard Saunders interviews Philip Escoffy  0:33:40 Vicki Hyde from NZ Skeptics in TV debate on Homeopathy  0:39:25 THE THINK TANK -  Dr Rachael Dunlop, Joanne Benhamu, Dianne, Dr Krissy Wilson &amp;amp; Richard Saunders</t>
  </si>
  <si>
    <t>0SFYeHNGHoA</t>
  </si>
  <si>
    <t>https://youtu.be/4pmtu7gWnxQ</t>
  </si>
  <si>
    <t>The Skeptic Zone %2377 - 9.April.2010</t>
  </si>
  <si>
    <t>0:00:00
Introduction
Richard Saunders
0:01:55
Sydney Skeptics in the Pub talk by Tim Mendham
0:37:52
Dr Rachie Reports 
AVN and Homeopathy Plus
0:51:10
Grain of Salt with Eran Segev
Interview with Wendy Whelan
1:10:50
Interview with Crispian Jago</t>
  </si>
  <si>
    <t>4pmtu7gWnxQ</t>
  </si>
  <si>
    <t>https://youtu.be/qV25-q4Houw</t>
  </si>
  <si>
    <t>The Skeptic Zone %2367 - 29.Jan.2010</t>
  </si>
  <si>
    <t>0:00:00IntroductionRichard Saunders0:03:00Richard Saunders interviewsEugenie Scott0:42:50"Dr Stefan Sojka" and LifeWire0:46:56Dr Rachie Reports With Dr Rachael Dunlop057:55THE THINK TANK - Dr Rachael Dunlop, Eran Segev, Dianne, Joanne Benhamu, Dave the Happy Singer, Jason Brown, Stefan Sojka &amp;amp; Richard Saunders</t>
  </si>
  <si>
    <t>qV25-q4Houw</t>
  </si>
  <si>
    <t>https://youtu.be/R38Ykvcm8iQ</t>
  </si>
  <si>
    <t>The Skeptic Zone %2383 - 21.May.2010</t>
  </si>
  <si>
    <t>0:00:00
Introduction
Richard Saunders and Stefan Sojka
0:06:00
Report on Mind Body Wallet for May 2010
0:22:24
THE THINK TANK 
Dr Rachael Dunlop, Dr Krissy Wilson, James, Jason and Richard Saunders</t>
  </si>
  <si>
    <t>R38Ykvcm8iQ</t>
  </si>
  <si>
    <t>https://youtu.be/o0u7cfhbFac</t>
  </si>
  <si>
    <t>The Skeptic Zone %239 - 19.Dec.2008</t>
  </si>
  <si>
    <t>0:00:00
Introduction Richard Saunders and Stefan Sojka
0:04:14
Richard Saunders interviews Dr Pamela Gay
0:25:55
Tiffany Day reviews Dr Phil Plait's new book 'Death from the Skies' - 
0:29:40
Interview with Potholer54
0:43:07
Richard Saunders reports from the Internet Censorship Protest in Sydney and talks to Dave The Happy Singer, 'Eve', Fiona Patten from the SEX Party and Jerry Hutchinson from DLC
0:50:50
Dr Rachie Reports With Dr Rachael Dunlop
0:59:17
The Round Up with Michael Wolloghan
1:04:56
THE THINK TANK Richard Saunders, Dr Rachael Dunlop, Amanda Rose and Tiffany Day</t>
  </si>
  <si>
    <t>o0u7cfhbFac</t>
  </si>
  <si>
    <t>https://youtu.be/F520HeYZt2o</t>
  </si>
  <si>
    <t>The Skeptic Zone %2371 - 26.Feb.2010</t>
  </si>
  <si>
    <t>0:00:00 IntroductionRichard Saunders &amp;amp; Stefan Sojka0:03:16Kylie Sturgess interviewsYoung Australian Skeptics0:27:30Brian Dunning presents the Diary of Samuel Hahnemann0:31:30Dr Rachie Reports - Interview with Moose Dunlop0:34:55 &amp;nbsp;&amp;nbsp;&amp;nbsp; THE THINK TANK Dr Rachael Dunlop, Joanne Benhamu,Dianne, Eran Segev, Stefan Sojka&amp;amp; Richard Saunders</t>
  </si>
  <si>
    <t>F520HeYZt2o</t>
  </si>
  <si>
    <t>https://youtu.be/fdvaHAcwfyE</t>
  </si>
  <si>
    <t>The Skeptic Zone %2375 - 26.March.2010</t>
  </si>
  <si>
    <t>0:00:00
Introduction - Richard Saunders
0:01:50
Interview Julian Morrow of The Chaser
0:23:08
Dr Rachie Reports
Interview with Mark Carter
0:36:00
Grain of Salt with Eran Segev - Hair Loss
0:48:30
THE THINK TANK
PZ Myers, Dr Rachael Dunlop and Eran Segev</t>
  </si>
  <si>
    <t>fdvaHAcwfyE</t>
  </si>
  <si>
    <t>https://youtu.be/sMIjjVkHy-U</t>
  </si>
  <si>
    <t>The Skeptic Zone %2378 - 16.April.2010</t>
  </si>
  <si>
    <t>0:00:00
Introduction Richard Saunders
0:02:00
Interview Dr Petra Boynton
0:38:50 
Dr Rachie Reports
Simon Singh news
0:47:10
THE THINK TANK 
Dr Rachael Dunlop, Jo Benhamu and Rihcard Saunders</t>
  </si>
  <si>
    <t>sMIjjVkHy-U</t>
  </si>
  <si>
    <t>https://youtu.be/eYA0Hj3d0BI</t>
  </si>
  <si>
    <t>The Skeptic Zone %2390 - 9.July.2010</t>
  </si>
  <si>
    <t>TAM8 
Las Vegas adventures and the Think Tank</t>
  </si>
  <si>
    <t>eYA0Hj3d0BI</t>
  </si>
  <si>
    <t>https://youtu.be/StYjRSgzwe4</t>
  </si>
  <si>
    <t>The Skeptic Zone %2368 - 5.Feb.2010</t>
  </si>
  <si>
    <t>0:00:00IntroductionRichard Saunders0:03:10Kylie Sturgess interviewsProf. Chris French0:30:10Highlights from The Mystery Investigators Show www.mysteryinvestigators.com0:48:00ten23 Homeopathy Protest Report0:50:50Dr Rachie Reports With Dr Rachael Dunlop</t>
  </si>
  <si>
    <t>StYjRSgzwe4</t>
  </si>
  <si>
    <t>https://youtu.be/8wQ8NX159Ac</t>
  </si>
  <si>
    <t>The Skeptic Zone %2372 - 5.March.2010</t>
  </si>
  <si>
    <t>0:00:00IntroductionDr Rachael Dunlop0:02:00Blast from the Past. Skeptics in 2001 on Net.FM0:29:50Dr Rachie Reports - The Shorty Awards 20100:42:50Grain of Salt with Eran Segev - Parkes Observatory and Apollo 110:53:45A skeptical look at James Van Praagh</t>
  </si>
  <si>
    <t>8wQ8NX159Ac</t>
  </si>
  <si>
    <t>https://youtu.be/5XBEOi4HEbI</t>
  </si>
  <si>
    <t>The Skeptic Zone %2391 - 16.July.2010</t>
  </si>
  <si>
    <t>0:00:00
Introduction
Richard Saunders 
0:01:50
TAM 8 Interviews
Dr Rachael Dunlop interviews Ben Radford
0:38:00
Dr Rachie Reports - AVN and the HCCC</t>
  </si>
  <si>
    <t>5XBEOi4HEbI</t>
  </si>
  <si>
    <t>https://youtu.be/OxREac_ViiQ</t>
  </si>
  <si>
    <t>The Skeptic Zone %2366 - 22.Jan.2010</t>
  </si>
  <si>
    <t>0:00:00 Introduction
Richard Saunders 
0:03:30 Kylie Sturgess interviews
Michael Marshall 
0:17:40 Kylie Sturgess interviews
Sean the Blogonaut 
035:10 THE THINK TUB - 
Brian &amp; Lisa Dunning, Gus &amp; Sarah Dunn, Lizzie Nichols and Richard Saunders</t>
  </si>
  <si>
    <t>OxREac_ViiQ</t>
  </si>
  <si>
    <t>https://youtu.be/lJw1Bfb_cB0</t>
  </si>
  <si>
    <t>The Skeptic Zone %2386 - 11.June.2010</t>
  </si>
  <si>
    <t>0:00:00IntroductionRichard Saunders0:01:25Kylie Sturgess interviewsProfessor David Blairfrom http://www.gravitycentre.com.au0:18:10THE THINK TANK -Dr Rachael Dunlop, Richard Saunders and Jason</t>
  </si>
  <si>
    <t>lJw1Bfb_cB0</t>
  </si>
  <si>
    <t>https://youtu.be/ig0bLQvwNRI</t>
  </si>
  <si>
    <t>The Skeptic Zone %2339 - 17.July.2009</t>
  </si>
  <si>
    <t>The Amazing Meeting 70:00:00&amp;nbsp; &amp;nbsp;&amp;nbsp;&amp;nbsp; Introduction - Richard Saunders &amp;amp; Stefan Sojka0:06:30 &amp;nbsp;&amp;nbsp;&amp;nbsp; Report from TAM 70:50:10 &amp;nbsp;&amp;nbsp;&amp;nbsp; Dr Rachie Reports With Dr Rachael Dunlop1:00:00 &amp;nbsp;&amp;nbsp;&amp;nbsp; THE THINK TANK - Special from Las Vegas!</t>
  </si>
  <si>
    <t>ig0bLQvwNRI</t>
  </si>
  <si>
    <t>https://youtu.be/pG-z2SAPxQM</t>
  </si>
  <si>
    <t>The Skeptic Zone %2379 - 23.April.2010</t>
  </si>
  <si>
    <t>0:00:00
Introduction Richard Saunders
0:04:00 
Dr Rachael Dunlop interviews Maynard
0:31:35
THE THINK TANK - Dr Rachael Dunlop, Jo Benhamu, Eran Segev, Dave the Happy Singer and Jason Brown</t>
  </si>
  <si>
    <t>pG-z2SAPxQM</t>
  </si>
  <si>
    <t>https://youtu.be/z6wDlJTltq8</t>
  </si>
  <si>
    <t>The Skeptic Zone %2380 - 30.April.2010</t>
  </si>
  <si>
    <t>0:00:00
Introduction Richard Saunders
0:04:50 
Interview with Holfordwatch, Gimpy and Brain Duck on Science Bloggers vs Dore
0:42:42
Grain of Salt with Eran Segev 
Interview with  David Aaronovitc.</t>
  </si>
  <si>
    <t>z6wDlJTltq8</t>
  </si>
  <si>
    <t>https://youtu.be/0rBhfHuw7J8</t>
  </si>
  <si>
    <t>The Skeptic Zone %2381 - 7.May.2010</t>
  </si>
  <si>
    <t>0:00:00
Introduction Richard Saunders
0:03:00
Dr Rachael Dunlop and Richard Saunders interview Dr Adam Hamlin and Melody Lord
024:35 
THE THINK TANK 
Dr Rachael Dunlop, Joanne Benhamu, Dianne, Eran Segev and Richard Saunders</t>
  </si>
  <si>
    <t>0rBhfHuw7J8</t>
  </si>
  <si>
    <t>https://youtu.be/88zgm9RRHis</t>
  </si>
  <si>
    <t>The Skeptic Zone %2393 - 30.July.2010</t>
  </si>
  <si>
    <t>0:00:00
Introduction
Richard Saunders
0:03:00
TAM 8 Interviews
Dr Rachael Dunlop interviews Tim Farley
http://whatstheharm.net/
027:50
Dr Rachie Dunlop and Richard Saunders on radio 2GB
033:15
Dr Rachie Reports - Australian Anti-Vaccination Networkand media backlash</t>
  </si>
  <si>
    <t>88zgm9RRHis</t>
  </si>
  <si>
    <t>https://youtu.be/OfJ2StH7JPc</t>
  </si>
  <si>
    <t>The Skeptic Zone %2384 - 28.May.2010</t>
  </si>
  <si>
    <t>0:00:00IntroductionDr Rachael Dunlop0:01:40Kylie Sturgess interviewsWarren Bonettfrom http://embiggenbooks.com0:28:30Dr Rachie ReportsAndrew Wakefield update</t>
  </si>
  <si>
    <t>OfJ2StH7JPc</t>
  </si>
  <si>
    <t>https://youtu.be/sSqwY8_9mFM</t>
  </si>
  <si>
    <t>The Skeptic Zone %235 - 7.Nov.2008</t>
  </si>
  <si>
    <t>0:00:00
Introduction Richard Saunders and Stefan Sojka
0:04:10
Dr Eugenie Scott from National Center for Science Education
0:30:05
Dr Paul Willis from ABC TV Science in Australia
0:42:00
Jim Wilshire 'Bachelor of Seance'
0:44:25
Tiffany Day from Macquarie Skeptics
0:48:30
Dr Rachie Reports Mind Body $pirit
0:55:00
Young Scientists Awards - Sam Wightman
0:57:03 
THE THINK TANK 
Richard Saunders, Dr Rachael Dunlop, Amanda Rose.</t>
  </si>
  <si>
    <t>sSqwY8_9mFM</t>
  </si>
  <si>
    <t>https://youtu.be/NWx6QgfWO5U</t>
  </si>
  <si>
    <t>The Skeptic Zone %2397 - 27.Aug.2010</t>
  </si>
  <si>
    <t>00:00:00IntroductionRichard Saunders&amp;amp; Stefan Sojka00:04:00Dr Krissy interviewsProf. Chris French00:28:00Jo Benhamu interviewsDr Carol Tavris</t>
  </si>
  <si>
    <t>NWx6QgfWO5U</t>
  </si>
  <si>
    <t>https://youtu.be/3NHS6nRZKl0</t>
  </si>
  <si>
    <t>The Skeptic Zone %2364 - 8.Jan.2010</t>
  </si>
  <si>
    <t>0:00:00 Introduction
Richard Saunders
0:01:40 Loretta Marron also known as 'The Jelly Bean Lady' -
Jelly Bean Power
0:29:40 Dr Rachie Dunlop and Richard Saunders report on a visit to pharmacies in Sydney
035:00 Dr Rachie Reports With Dr Rachael Dunlop
Interview with Dr Sheena McGowan</t>
  </si>
  <si>
    <t>3NHS6nRZKl0</t>
  </si>
  <si>
    <t>https://youtu.be/22WOg3HrYPo</t>
  </si>
  <si>
    <t>The Skeptic Zone %2395 - 13.Aug.2010</t>
  </si>
  <si>
    <t>0:00:00
Introduction
Richard Saunders
0:02:00
TAM 8 Interviews
Dr Rachael Dunlop interviews
Derek Bartholomaus 
0:15:40
TAM 8 Interviews
Richard Saunders interviews
Captain Disillusion</t>
  </si>
  <si>
    <t>22WOg3HrYPo</t>
  </si>
  <si>
    <t>https://youtu.be/0DRiGIa26sQ</t>
  </si>
  <si>
    <t>The Skeptic Zone %2374 - 19.March.2010</t>
  </si>
  <si>
    <t>0:00:00IntroductionRichard Saunders0:02:00Eran Segev interviewsStuart Garth0:30:00Blast from the Past. Dr Paul Willis in 2001 on Net.FM</t>
  </si>
  <si>
    <t>0DRiGIa26sQ</t>
  </si>
  <si>
    <t>https://youtu.be/0eG_j0D5HFw</t>
  </si>
  <si>
    <t>The Skeptic Zone %2370 - 19.Feb.2010</t>
  </si>
  <si>
    <t>0:00:00 IntroductionRichard Saunders
0:04:00Kylie Sturgess interviews Matthew Baxter
0:38:52 "Dr Stefan Sojka" - Medicins Sans Medicine</t>
  </si>
  <si>
    <t>0eG_j0D5HFw</t>
  </si>
  <si>
    <t>https://youtu.be/6mpEIQnOggs</t>
  </si>
  <si>
    <t>The Skeptic Zone %2330 - 15.May.2009</t>
  </si>
  <si>
    <t>0:00:00
Introduction Richard Saunders
0:05:05
Interview with Bruce M. Hood
0:31:05
Richard Saunders, at age 43, gets a Whooping Cough Booster
0:40:15
A visit to a grave yard
0:47:05
The Think Tank</t>
  </si>
  <si>
    <t>6mpEIQnOggs</t>
  </si>
  <si>
    <t>https://youtu.be/JE0Ko7sA3hY</t>
  </si>
  <si>
    <t>The Skeptic Zone %2398 - 3.Sep.2010</t>
  </si>
  <si>
    <t>0:00:00
Introduction
Richard Saunders and Brian Dunning
0:03:30
TAM 8 Interviews
Eran Segev interviews
Yaron and Loria
Skeptic Podcasting in Israel
0:20:55
Joanne Benhamu reports on the Ultimate Health Expo
0:27:35
Skeptics in the Pub OC style
0:34:10
Dragon*Con 2010Day 1 report</t>
  </si>
  <si>
    <t>JE0Ko7sA3hY</t>
  </si>
  <si>
    <t>https://youtu.be/WfKOsc09g7Y</t>
  </si>
  <si>
    <t>The Skeptic Zone %2388 - 25.June.2010</t>
  </si>
  <si>
    <t>0:00:00 &amp;nbsp;Introduction Richard Saunders0:01:40 &amp;nbsp;&amp;nbsp; &amp;nbsp;Richard Saunders interviewsTim Baileyfrom Colorado Humanists0:20:50 &amp;nbsp;&amp;nbsp; &amp;nbsp;Dr Rachie and Richard Saunders on radio 2GB0:26:52Dr Rachie Reports - Health select committee lunacy</t>
  </si>
  <si>
    <t>WfKOsc09g7Y</t>
  </si>
  <si>
    <t>https://youtu.be/60yemaTGmlU</t>
  </si>
  <si>
    <t>The Skeptic Zone %2389 - 2.July.2010</t>
  </si>
  <si>
    <t>0:00:00
Introduction Richard Saunders
0:02:15
Interview with Dr Pamela Gay
0:15:25
Dale Roy talks about Bracelets/Necklaces of Magic
0:24:25
Richard Saunders on radio 2UE</t>
  </si>
  <si>
    <t>60yemaTGmlU</t>
  </si>
  <si>
    <t>https://youtu.be/C1Zey4iZkbQ</t>
  </si>
  <si>
    <t>The Skeptic Zone %2376 - 2.April.2010</t>
  </si>
  <si>
    <t>0:00:00 Introduction Richard Saunders
0:02:30 Dave the Happy Singer interviews Jamie Kilstein
0:21:12 Richard Saunders reports...Power Balance and Fusion Excel
0:29:40 THE THINK TANK -  Dr Rachael Dunlop &amp;amp; Dave the Happy Singer with Jason Brown and many others</t>
  </si>
  <si>
    <t>C1Zey4iZkbQ</t>
  </si>
  <si>
    <t>https://youtu.be/XGaNx0WLqko</t>
  </si>
  <si>
    <t>The Skeptic Zone %2321 - 13.March.2009</t>
  </si>
  <si>
    <t>Dr Martin Bridgstock0.00 Introduction - Richard Saunders &amp;amp; Stefan Sojka
3.10 Kylie Sturgess interviews Dr Martin Bridgstock
12.22 A Grain of Salt - With Eran Segev
21.45 The Round Up with Michael Wolloghan
26.20 Miracle Weight Loss
28.36 Dr Rachie Reports With Dr Rachael Dunlop
38.48 Beer Divining BBQ at Macquarie Uni
42.31 THE THINK TANK - Richard Saunders, Dr Rachael Dunlop &amp;amp; Dave the Happy Singer</t>
  </si>
  <si>
    <t>XGaNx0WLqko</t>
  </si>
  <si>
    <t>https://youtu.be/HEsAQv2Yqxc</t>
  </si>
  <si>
    <t>The Skeptic Zone %231- 26.Sep.2008</t>
  </si>
  <si>
    <t>0:00:00 
Introduction Richard Saunders and Stefan Sojka
0:05:00
Skeptic Zone LIVE from Dragon*Con 2008
0:17:20
9/11 conspiracy theories Mark 'Gravy' Roberts
0:55:05
The Think Tank
Richard Saunders, Dr Rachael Dunlop and Michael Wolloghan</t>
  </si>
  <si>
    <t>HEsAQv2Yqxc</t>
  </si>
  <si>
    <t>https://youtu.be/edSUBUhHkI0</t>
  </si>
  <si>
    <t>The Skeptic Zone %2312 - 9.Jan.2009</t>
  </si>
  <si>
    <t>0:00:00
Introduction Richard Saunders
0:01:00
THINK TANK Richard Saunders, Dr Rachael Dunlop, Amanda Rose chat to UFO expert Dr Steve Roberts.
0:47:33
Tiffany Day talks about the International Year of Astronomy 2009
050:40
Bill Banks and his UFO sighting.
0:56:10
Richard Saunders talks to Peter Bowditch about his UFO sightings</t>
  </si>
  <si>
    <t>edSUBUhHkI0</t>
  </si>
  <si>
    <t>https://youtu.be/_M8W4NVQ_w4</t>
  </si>
  <si>
    <t>The Skeptic Zone %2325 - 10.April.2009</t>
  </si>
  <si>
    <t>The Great Easter Debate 2009
We can be good enough without God
Ian Bryce and Ian Powell</t>
  </si>
  <si>
    <t>_M8W4NVQ_w4</t>
  </si>
  <si>
    <t>https://youtu.be/fkzQqFOofwQ</t>
  </si>
  <si>
    <t>The Skeptic Zone %237 - 5.Dec.2008</t>
  </si>
  <si>
    <t>0:00:00
Introduction Richard Saunders and Stefan Sojka
0:03:15
The Skeptic Zone LIVE from Dragon*Con 2008
Global Skepticism with James Randi
0:27:45
The Round Up with Michael Wolloghan
0:34:10
Interview with Ben Radford
0:52:00
Dr Rachie Reports Live from Sydney Skeptics in the Pub
1:03:40
THE THINK TANK 
Richard Saunders, Dr Rachael Dunlop, Amanda Rose
and Tiffany Day</t>
  </si>
  <si>
    <t>fkzQqFOofwQ</t>
  </si>
  <si>
    <t>https://youtu.be/TdbhY9smHl0</t>
  </si>
  <si>
    <t>The Skeptic Zone %2356 - 13.Nov.2009</t>
  </si>
  <si>
    <t>IntroductionRichard SaundersKylie Sturgess interviewsRikki Burns &amp;amp; Thomas PerryTeePeeDesignSydney Mind Body Spirit -Richard Saunders and Joanne Benhamu reportDr Rachie Reports With Dr Rachael DunlopDr Alex Loukas - Hookworm VaccineTHE THINK TANK - Dr Rachael Dunlop, Joanne Benhamu,Ian Bryce and Richard Saunders</t>
  </si>
  <si>
    <t>TdbhY9smHl0</t>
  </si>
  <si>
    <t>https://youtu.be/37E3my7MqNs</t>
  </si>
  <si>
    <t>The Skeptic Zone %2327 - 24.April.2009</t>
  </si>
  <si>
    <t>Dr Rob Morrison from The Curiosity Show</t>
  </si>
  <si>
    <t>37E3my7MqNs</t>
  </si>
  <si>
    <t>https://youtu.be/MhNBvxJsxAE</t>
  </si>
  <si>
    <t>The Skeptic Zone %2345 - 28.Aug.2009</t>
  </si>
  <si>
    <t>Leanne Rucks and Philosothon0:00:00&amp;nbsp; &amp;nbsp;&amp;nbsp;&amp;nbsp; Introduction - Richard Saunders0:01:24 &amp;nbsp;&amp;nbsp;&amp;nbsp; Dr Rachie Reports With Dr Rachael Dunlop0:11:40 &amp;nbsp;&amp;nbsp;&amp;nbsp; THE THINK TANK - Richard Saunders, Dr Rachael Dunlop,Dianne and James0:43:15 &amp;nbsp;&amp;nbsp;&amp;nbsp; Kylie Sturgess interviews Leanne Rucks - www.philosothon.org</t>
  </si>
  <si>
    <t>MhNBvxJsxAE</t>
  </si>
  <si>
    <t>https://youtu.be/al7-1vNk784</t>
  </si>
  <si>
    <t>The Skeptic Zone %2344 - 21.Aug.2009</t>
  </si>
  <si>
    <t>Slau0:00:00&amp;nbsp; &amp;nbsp;&amp;nbsp;&amp;nbsp; Introduction Richard Saunders0:01:35 &amp;nbsp;&amp;nbsp;&amp;nbsp; Kylie Sturgess interviews Slau of www.sessionswithslau.com0:29:50 &amp;nbsp;&amp;nbsp;&amp;nbsp; THE THINK TANK - Dr Rachael Dunlop, Dianne, Joanne Benhamu</t>
  </si>
  <si>
    <t>al7-1vNk784</t>
  </si>
  <si>
    <t>https://youtu.be/Ymokw_xLw5o</t>
  </si>
  <si>
    <t>The Skeptic Zone %234 - 24.Oct.2008</t>
  </si>
  <si>
    <t>0:00:00
Introduction
Richard Saunders and Stefan Sojka
0:04:20
The Skeptic Zone LIVE from Dragon*Con 2008
With guest Dr Phil Plait
0:17:37
Australian Skeptics National Convention 2008
Loretta Marron
Peter Ellerton 
Mike McRae
0:41:15
Dr Rachie Reports
Quackery in Pharmacies
0:49:30
THE THINK TANK 
Richard Saunders, Dr Rachael Dunlop, Amanda Rose and Michael Wolloghan</t>
  </si>
  <si>
    <t>Ymokw_xLw5o</t>
  </si>
  <si>
    <t>https://youtu.be/eYfxqZxhjTE</t>
  </si>
  <si>
    <t>The Skeptic Zone %2353 - 23.Oct.2009</t>
  </si>
  <si>
    <t>John Rennie</t>
  </si>
  <si>
    <t>eYfxqZxhjTE</t>
  </si>
  <si>
    <t>https://youtu.be/wE-hq5Ytygo</t>
  </si>
  <si>
    <t>The Skeptic Zone %233 - 10.Oct.2008</t>
  </si>
  <si>
    <t>0:00:00
Introduction
Richard Saunders and Stefan Sojka
0:03:55
The Skeptic Zone LIVE from Dragon*Con 2008
With guest Dr Ginger Campbell
0:30:20
Dr Rachie Reports
Live Blood Analysis
0:41:30
The Think TankRichard Saunders, Dr Rachael Dunlop,Amanda Rose and Michael Wolloghan</t>
  </si>
  <si>
    <t>wE-hq5Ytygo</t>
  </si>
  <si>
    <t>https://youtu.be/Q6GrAOUv0bs</t>
  </si>
  <si>
    <t>The Skeptic Zone %2310 - 26.Dec.2008</t>
  </si>
  <si>
    <t>0:00:00
Introduction - Richard Saunders
0:02:45
Interview with Derek and Swoopy from the Skepticality
0:29:20
Richard Saunders and Tiffany Day read from 'The Skeptic' - Vol 28 No 4: "Murder for Entertainment and Profit - Exposing psychics' scandalous disregard for the feelings of victims" - by Bret Christian</t>
  </si>
  <si>
    <t>Q6GrAOUv0bs</t>
  </si>
  <si>
    <t>https://youtu.be/F1AUHjnIfTU</t>
  </si>
  <si>
    <t>The Skeptic Zone %2347 - 11.Sep.2009</t>
  </si>
  <si>
    <t>Dragon*Con 2009 and Dr Martin Bridgstock / Kylie Sturgess0:00:00&amp;nbsp; &amp;nbsp;&amp;nbsp;&amp;nbsp; Introduction - Richard Saunders0:02:00 &amp;nbsp;&amp;nbsp;&amp;nbsp; Dragon*Con 20090:25:40 &amp;nbsp;&amp;nbsp;&amp;nbsp; Australian Study of Paranormal Beliefs -&amp;nbsp; Dr. Martin Bridgstock, Kylie Sturgess and Richard Saunders, presented at the Science Track at Dragon*Con, 2009.</t>
  </si>
  <si>
    <t>F1AUHjnIfTU</t>
  </si>
  <si>
    <t>https://youtu.be/gsW2mOZ_MqE</t>
  </si>
  <si>
    <t>The Skeptic Zone %2313 - 16.Jan.2009</t>
  </si>
  <si>
    <t>Barry Williams - Detox Scams0:00:00&amp;nbsp; &amp;nbsp;&amp;nbsp;&amp;nbsp; Introduction Richard Saunders &amp;amp; Stefan Sojka0:03:40 &amp;nbsp;&amp;nbsp;&amp;nbsp; Richard Saunders interviews Barry Williams from Australian Skeptics - part #10:17:03 &amp;nbsp;&amp;nbsp;&amp;nbsp; A Grain of Salt - With Eran Segev0:33:34 &amp;nbsp;&amp;nbsp;&amp;nbsp; Dr Rachie Reports With Dr Rachael Dunlop DETOX0:47:30 &amp;nbsp;&amp;nbsp;&amp;nbsp; 1 2 3 Gut Flush Detox!0:50:15 &amp;nbsp;&amp;nbsp;&amp;nbsp; The Round Up with Michael Wolloghan0:54:55 &amp;nbsp;&amp;nbsp;&amp;nbsp; THE THINK TANK Richard Saunders, Dr Rachael Dunlop,Tiffany Day &amp;amp; Dave the Happy Singer</t>
  </si>
  <si>
    <t>gsW2mOZ_MqE</t>
  </si>
  <si>
    <t>https://youtu.be/Vm30FTHrPhA</t>
  </si>
  <si>
    <t>The Skeptic Zone %2317 - 13.Feb.2009</t>
  </si>
  <si>
    <t>0:00:00
Introduction - Richard Saunders and Stefan Sojka
0:02:10 
Interview with Dr Mark Henn on Sporting Superstitions
0:13:53
A Grain of Salt - With Eran Segev
0:24:00
Dr Rachie Reports With Dr Rachael Dunlop - Homeopathy for burns victims of Australia's bush fires.
0:30:30
The Round Up with Michael Wolloghan
0:35:17
THE THINK TANK Richard Saunders, Dr Rachael Dunlop, Tiffany Day and Dave the Happy Singer</t>
  </si>
  <si>
    <t>Vm30FTHrPhA</t>
  </si>
  <si>
    <t>https://youtu.be/EbeSdyuGZCs</t>
  </si>
  <si>
    <t>The Skeptic Zone %2333 - 5.June.2009</t>
  </si>
  <si>
    <t>Adventures in Melbourne</t>
  </si>
  <si>
    <t>EbeSdyuGZCs</t>
  </si>
  <si>
    <t>https://youtu.be/VQeqX8Q-Vt4</t>
  </si>
  <si>
    <t>The Skeptic Zone %2351 - 9.Oct.2009</t>
  </si>
  <si>
    <t>Jolly 13 Club New York0:00:00&amp;nbsp; &amp;nbsp;&amp;nbsp;&amp;nbsp; Introduction - Richard Saunders0:02:55 &amp;nbsp;&amp;nbsp;&amp;nbsp; Dr Rachie Reports With Dr Rachael Dunlop, reporting on her adventures in the USA. Interviews include Danny Korostyshevsky and Rebecca Watson028:00 &amp;nbsp;&amp;nbsp;&amp;nbsp; THE THINK TANK - Dr Rachael Dunlop, Dianne, Joanne Benhamu and Richard Saunders</t>
  </si>
  <si>
    <t>VQeqX8Q-Vt4</t>
  </si>
  <si>
    <t>https://youtu.be/Wx-mhykNy0o</t>
  </si>
  <si>
    <t>The Skeptic Zone %2315 - 30.Jan.2009</t>
  </si>
  <si>
    <t>0:00:00
Introduction - Richard Saunders and Stefan Sojka
0:04:00
Richard Saunders interviews Barry Williams from Australian Skeptics - part #2
0:11:08
Australia Day at Bondi Beach - Richard Saunders and Dr Rachael Dunlop
0:16:08
A Grain of Salt - With Eran Segev
0:25:50
Dr Rachie Reports With Dr Rachael Dunlop
EAR CANDLING
0:37:12 
Vox Pop - EAR CANDLING
0:40:02
Atlantis Nexus Ear Candling Drip Wax Protector
0:42:15
The Round Up with Michael Wolloghan
0:48:22
THE THINK TANK 
Richard Saunders, Dr Rachael Dunlop, Tiffany Day ans Eran Segev</t>
  </si>
  <si>
    <t>Wx-mhykNy0o</t>
  </si>
  <si>
    <t>https://youtu.be/7qpD9375yuU</t>
  </si>
  <si>
    <t>The Skeptic Zone %2328 - 1.May.2009</t>
  </si>
  <si>
    <t>Stephen Fry - Star Trek - Vax Debate</t>
  </si>
  <si>
    <t>7qpD9375yuU</t>
  </si>
  <si>
    <t>https://youtu.be/lO10gC6Ay3k</t>
  </si>
  <si>
    <t>The Skeptic Zone %2319 - 27.Feb.2009</t>
  </si>
  <si>
    <t>Dr Caroline Watt and Parapsychology0:00:00&amp;nbsp; &amp;nbsp;&amp;nbsp;&amp;nbsp; Introduction - Richard Saunders &amp;amp; Stefan Sojka0:04:00 &amp;nbsp;&amp;nbsp;&amp;nbsp; Richard Saunders interviews Dr Caroline Watt, professor at the Koestler Parapsychology Unit at the University of Edinburgh. 0:20:50 &amp;nbsp;&amp;nbsp;&amp;nbsp; A Grain of Salt - With Eran Segev - Victorian Bushfires0:32:20 &amp;nbsp;&amp;nbsp;&amp;nbsp; Richard Saunders chats to Duane Hamacher President of the Macquarie Skeptics.0:36:00 &amp;nbsp;&amp;nbsp;&amp;nbsp; Dr Rachie Reports With Dr Rachael Dunlop - The Anti-Vacccination movement0:49:20 &amp;nbsp;&amp;nbsp;&amp;nbsp; THE THINK TANK - Richard Saunders, Dr Rachael Dunlop,Eran Segev &amp;amp; Dave the Happy Singer</t>
  </si>
  <si>
    <t>lO10gC6Ay3k</t>
  </si>
  <si>
    <t>https://youtu.be/7lmS4CX-yZw</t>
  </si>
  <si>
    <t>The Skeptic Zone %2357 - 20.Nov.2009</t>
  </si>
  <si>
    <t>0:00:00IntroductionRichard Saunders &amp;amp; Dr Rachael Dunlop0:01:45Richard Saunders interviewsDesiree Schellskepticallyspeaking.com0:30:50A Grain of Salt With Eran SegevHong Kong Noah's Ark042:35The Church of Scientology hits back after statements byIndependent Senator Nick Xenophon044:25The sound of summer in Sydney0:45:00Dr Rachie Reports With Dr Rachael DunlopCarl Sagan Day 2009. Interviews with DJ GrotheDr Phil Plait (and his mum)James Randi</t>
  </si>
  <si>
    <t>7lmS4CX-yZw</t>
  </si>
  <si>
    <t>https://youtu.be/9SFHXIzp88w</t>
  </si>
  <si>
    <t>The Skeptic Zone %2335 - 19.June.2009</t>
  </si>
  <si>
    <t>Jennifer Ouellette</t>
  </si>
  <si>
    <t>9SFHXIzp88w</t>
  </si>
  <si>
    <t>https://youtu.be/FissHZCGEcc</t>
  </si>
  <si>
    <t>The Skeptic Zone %236 - 21.Nov.2008</t>
  </si>
  <si>
    <t>0:00:00
Introduction 
Richard Saunders and Stefan Sojka
0:04:12
Interview with Dr Karl Kruszelnicki
0:16:24
Richard Saunders visits the Newtown Festival
0:21:56
Dr Rachie Reports
Interview with Dr Steve Novella
1:10:20
THE THINK TANK 
Richard Saunders, Dr Rachael Dunlop and Philip Peters</t>
  </si>
  <si>
    <t>FissHZCGEcc</t>
  </si>
  <si>
    <t>https://youtu.be/iHCMkZ25uaQ</t>
  </si>
  <si>
    <t>The Skeptic Zone %2326 - 17.April.2009</t>
  </si>
  <si>
    <t>Tim Minchin</t>
  </si>
  <si>
    <t>iHCMkZ25uaQ</t>
  </si>
  <si>
    <t>https://youtu.be/k7YBuXZU2UM</t>
  </si>
  <si>
    <t>The Skeptic Zone %2359 - 4.Dec.2009</t>
  </si>
  <si>
    <t>0:00:00IntroductionRichard Saunders &amp;amp; Stefan Sojka0:04:00An Open Letter to Alliance Bootsby The Merseyside Skeptics Society0:06:46Report from Briskepticon20090:24:24The Thornett Award for the Promotion of Reason037:23THE THINK TANK - BrisbaneRichard Saunders, Kylie Sturgess, Dave the Happy Singer,Dr Martin Brigstock and a room full of skeptics</t>
  </si>
  <si>
    <t>k7YBuXZU2UM</t>
  </si>
  <si>
    <t>https://youtu.be/-G3mIuBkquY</t>
  </si>
  <si>
    <t>The Skeptic Zone %2314 - 23.Jan.2009</t>
  </si>
  <si>
    <t>Jon Ronson - The Amazing Adventure 20:00:00&amp;nbsp; &amp;nbsp;&amp;nbsp; Introduction - Richard Saunders0:01:00 &amp;nbsp;&amp;nbsp;&amp;nbsp; Kylie Sturgess interviews Jon Ronson, author of &amp;quot;The Men Who Stare at Goats&amp;quot; www.jonronson.com0:30:35 &amp;nbsp;&amp;nbsp;&amp;nbsp; Interviews from &amp;quot;The Amazing Adventure 2&amp;quot;James Randi, Susan Hurst, Dr Phil Plait, Rebecca Watson and Dr Harriet Hall</t>
  </si>
  <si>
    <t>-G3mIuBkquY</t>
  </si>
  <si>
    <t>https://youtu.be/sLaMQDCSUA0</t>
  </si>
  <si>
    <t>The Skeptic Zone %2337 - 3.July.2009</t>
  </si>
  <si>
    <t>Simon Singh0:00:00&amp;nbsp; &amp;nbsp;&amp;nbsp; Introduction - Kylie Sturgess0:01:55 &amp;nbsp;&amp;nbsp;&amp;nbsp; Perth and 'Police Psychics?' 0:07:00 &amp;nbsp;&amp;nbsp;&amp;nbsp; Dr Rachael Dunlop interviews Simon Singh0:42:10 &amp;nbsp;&amp;nbsp;&amp;nbsp; 59 Seconds: Think A Little, Change A Lot by Richard Wiseman - Token Skeptic Book Review by Kylie Sturgess0:49:20 &amp;nbsp;&amp;nbsp;&amp;nbsp; A Grain of Salt - With Eran Segev0:56:13 &amp;nbsp;&amp;nbsp;&amp;nbsp; THE THINK TANK - Richard Saunders, Dr Rachael Dunlop, Dianne, Joanne Benhamu, Amanda Rose, and Eran Segev</t>
  </si>
  <si>
    <t>sLaMQDCSUA0</t>
  </si>
  <si>
    <t>https://youtu.be/dDoZ0PAIgME</t>
  </si>
  <si>
    <t>The Skeptic Zone %2363 - 1.Jan.2010</t>
  </si>
  <si>
    <t>0:00:00 Introduction
Richard Saunders
0:01:40
D*C
Psychology and Skepticism in the Classroom Panel - Kylie Sturgess, DJ Grothe, Dr Martin Bridgstock, Barbara Drescher, Matt Lowry.
0:38:38
Dr David Wheeler
Crystal power and pyramids
058:10
Crystal Power Debate
Magda Palmer and Prof. Ian Plimer</t>
  </si>
  <si>
    <t>dDoZ0PAIgME</t>
  </si>
  <si>
    <t>https://youtu.be/1hN4oHd0G1E</t>
  </si>
  <si>
    <t>The Skeptic Zone %2318 - 20.Feb.2009</t>
  </si>
  <si>
    <t>0:00:00
Introduction - Dr Rachael Dunlop
0:01:30
Dr Rachael Dunlop interviews Dr Ben Goldacre about the Jeni Barnett - LBC Radio MMR affair
0:22:20
Dr Rachael Dunlop interviews Dr Ben Goldacre 
Part #2 of interview from show 16</t>
  </si>
  <si>
    <t>1hN4oHd0G1E</t>
  </si>
  <si>
    <t>https://youtu.be/ANGWidjqouY</t>
  </si>
  <si>
    <t>The Skeptic Zone %2360 - 11.Dec.2009</t>
  </si>
  <si>
    <t>0:00:00IntroductionRichard Saunders (with thanks to Carrie Iwan) 0:01:40Richard Saunders interviewsDr Paul Willis from ABC TV 0:19:45Dr Rachie Reports With Dr Rachael DunlopAdam Hamlin PhD Queensland Brain Institute032:14The Think TankDr Rachael Dunlop, Eran Segev and Richard Saunders</t>
  </si>
  <si>
    <t>ANGWidjqouY</t>
  </si>
  <si>
    <t>https://youtu.be/R8OUmWXU6hg</t>
  </si>
  <si>
    <t>The Skeptic Zone %2352 - 16.Oct.2009</t>
  </si>
  <si>
    <t>0:00:00
Introduction - Richard Saunders
0:01:50
Eran Segev talks to Prof. Ian Harris</t>
  </si>
  <si>
    <t>R8OUmWXU6hg</t>
  </si>
  <si>
    <t>https://youtu.be/q0LnPyuu48E</t>
  </si>
  <si>
    <t>The Skeptic Zone %2361 - 18.Dec.2009</t>
  </si>
  <si>
    <t>0:00:00
Introduction
Richard Saunders
0:01:25
Interview with Jack of Kent
0:17:40
Skeptic Xmas lunch with
Peter Bowditch and Dr Rachael Dunlop
0:38:38
Dr Rachie Reports With Dr Rachael Dunlop
Thermography
0:49:44
Dr Rachie and Richard Saunders on Sydney Radio</t>
  </si>
  <si>
    <t>q0LnPyuu48E</t>
  </si>
  <si>
    <t>https://youtu.be/6AidfnKHUWo</t>
  </si>
  <si>
    <t>The Skeptic Zone %2346 - 4.Sep.2009</t>
  </si>
  <si>
    <t>Margaret Kittson0:00:00&amp;nbsp; &amp;nbsp;&amp;nbsp;&amp;nbsp; Introduction - Richard Saunders0:03:30 &amp;nbsp;&amp;nbsp;&amp;nbsp; Eran Segev interviews Margaret Kittson0:34:32 &amp;nbsp;&amp;nbsp;&amp;nbsp; A Grain of Salt - With Eran Segev</t>
  </si>
  <si>
    <t>6AidfnKHUWo</t>
  </si>
  <si>
    <t>https://youtu.be/ypzhTNcn-vk</t>
  </si>
  <si>
    <t>The Skeptic Zone %2358 - 27.Nov.2009</t>
  </si>
  <si>
    <t>0:00:00IntroductionRichard Saunders0:02:00Dr Rachael Dunlop &amp;amp; Richard Saunders interview Christopher Zinn from Choice Magazinehttp://www.choice.com.au0:36:18James Randi talks about Facilitated Communication041:18THE THINK TANK - Dr Rachael Dunlop, Joanne Benhamu,Eran Segev and Richard Saunders</t>
  </si>
  <si>
    <t>ypzhTNcn-vk</t>
  </si>
  <si>
    <t>https://youtu.be/PgnagPrQHwU</t>
  </si>
  <si>
    <t>The Skeptic Zone %2355 - 6.Nov2009</t>
  </si>
  <si>
    <t>0:00:00IntroductionRichard Saunders0:02:00Dr Rachie Reports With Dr Rachael DunlopReporting on her adventures in the USAInterview with John Rennie Part II0:33:40Sydney Skeptics in the Pub -Interview with William Brougham0:41:15Voice Over Man Jim Wilshire reads his poem 'Min Min Man'0:43:50Australian Skeptics Convention 1988Peter Vels on The New Age1:01:515Melbourne Cup Horse Racewith Amada Rose and Richard Saunders</t>
  </si>
  <si>
    <t>PgnagPrQHwU</t>
  </si>
  <si>
    <t>https://youtu.be/zCc3U_wwypk</t>
  </si>
  <si>
    <t>The Skeptic Zone %2320 - 06.March.2009</t>
  </si>
  <si>
    <t>Prof. Richard Wiseman0:00:00&amp;nbsp; &amp;nbsp;&amp;nbsp;&amp;nbsp; Introduction - Richard Saunders0:01:16 &amp;nbsp;&amp;nbsp;&amp;nbsp; Richard Saunders interviews Dr Richard Wisemanfrom www.richardwiseman.com0:22:00 &amp;nbsp;&amp;nbsp;&amp;nbsp; Skeptics in the Pub - Joanne Benhamu talks about quackery in Pharmacies0:30:15 &amp;nbsp;&amp;nbsp;&amp;nbsp; Skeptics in the Pub Dave the Happy Singer sings &amp;quot;Frenalla the Ear Candler&amp;quot;</t>
  </si>
  <si>
    <t>zCc3U_wwypk</t>
  </si>
  <si>
    <t>https://youtu.be/MA3VbBpLgYk</t>
  </si>
  <si>
    <t>The Skeptic Zone %2322 - 20.March.2009</t>
  </si>
  <si>
    <t>Alom Shaha talks Science</t>
  </si>
  <si>
    <t>MA3VbBpLgYk</t>
  </si>
  <si>
    <t>https://youtu.be/q-RZZ6SmyVU</t>
  </si>
  <si>
    <t>The Skeptic Zone %2331 - 22.May.2009</t>
  </si>
  <si>
    <t>0:00:00
Introduction
Dr Rachael Dunlop 
0:02:00
All Female Think Thank
Chatting about Mind Body Wallet</t>
  </si>
  <si>
    <t>q-RZZ6SmyVU</t>
  </si>
  <si>
    <t>https://youtu.be/AJ--1SaOvA8</t>
  </si>
  <si>
    <t>The Skeptic Zone %2316 - 6.Feb.2009</t>
  </si>
  <si>
    <t>0:00:00
Introduction - Richard Saunders
0:01:00
Dr Rachael Dunlop interviews Dr Ben Goldacre
0:26:50
Virgin Mary hits Sydney beach! With Dr Steve Roberts, Dr Rachael Dunlop and Richard Saunders
0:33:30
Richard Saunders chats to Peter Bowditch</t>
  </si>
  <si>
    <t>AJ--1SaOvA8</t>
  </si>
  <si>
    <t>https://youtu.be/4vouWoXJVHE</t>
  </si>
  <si>
    <t>The Skeptic Zone %2336 - 26.June.2009</t>
  </si>
  <si>
    <t>Theo Clark - Kylie Sturgess public talk on 'Belief in Weird Things'</t>
  </si>
  <si>
    <t>4vouWoXJVHE</t>
  </si>
  <si>
    <t>https://youtu.be/NAAyZHhWRSE</t>
  </si>
  <si>
    <t>The Skeptic Zone %2354 - 30.Oct.2009</t>
  </si>
  <si>
    <t>0:00:00
Introduction
Richard Saunders
0:02:15
Dragon*Con 2009
Darwin's Bulldogs
049:30
NSW Young Scientist of the Year 2009
055:20
Richard Saunders and Dr Rachie Dunlopon radio 2GB with Glenn Wheeler</t>
  </si>
  <si>
    <t>NAAyZHhWRSE</t>
  </si>
  <si>
    <t>https://youtu.be/3IInGtp7nYs</t>
  </si>
  <si>
    <t>The Skeptic Zone %2324 - 3.April.2009</t>
  </si>
  <si>
    <t>0:00:00IntroductionDr Rachael Dunlop &amp;amp; Kylie Sturgess
0:04:00Australian Skeptics Dinner Talkwith Richard Saunders
0:09:10Australian Skeptics Dinner Talk with Dr Krissy Wison
0:13:40Richard Saunders interviewsDr Krissy Wison</t>
  </si>
  <si>
    <t>3IInGtp7nYs</t>
  </si>
  <si>
    <t>https://youtu.be/Ffb2neCR0cM</t>
  </si>
  <si>
    <t>The Skeptic Zone %2348 - 18.Sep.2009</t>
  </si>
  <si>
    <t>Seth Shostak and Auckland Skeptics in the Pub0:00:00&amp;nbsp; &amp;nbsp;&amp;nbsp;&amp;nbsp; Introduction - Richard Saunders &amp;amp; Stefan Sojka0:04:00 &amp;nbsp;&amp;nbsp;&amp;nbsp; Richard Saunders interviews Seth Shostak0:25:10 &amp;nbsp;&amp;nbsp;&amp;nbsp; Richard Saunders comments on Derren Brown's Lotto Magic Trick0:33:00 &amp;nbsp;&amp;nbsp;&amp;nbsp; THE THINK TANK - From Auckland Skeptics in the Pub</t>
  </si>
  <si>
    <t>Ffb2neCR0cM</t>
  </si>
  <si>
    <t>https://youtu.be/I1-dTmgZsXA</t>
  </si>
  <si>
    <t>The Skeptic Zone %2334 - 12.June.2009</t>
  </si>
  <si>
    <t>0:00:00&amp;nbsp;Introduction&amp;nbsp;Richard Saunders
0:01:50&amp;nbsp;Talk by Australian Skeptics&amp;nbsp;founder and patron&amp;nbsp;Dick Smith
0:27:15&amp;nbsp;Joanne Benhamu reads from&amp;nbsp;The Skeptic Magazine about Mind, Body &amp;amp; Spirit</t>
  </si>
  <si>
    <t>I1-dTmgZsXA</t>
  </si>
  <si>
    <t>https://youtu.be/GRBgHVrZ2CA</t>
  </si>
  <si>
    <t>The Skeptic Zone %2340 - 24.July.2009</t>
  </si>
  <si>
    <t>Jamy Ian Swiss - Connie Sonne0:00:00&amp;nbsp; &amp;nbsp;&amp;nbsp; Introduction Richard Saunders0:01:10 &amp;nbsp;&amp;nbsp;&amp;nbsp; Richard Saunders interviews Jamy Ian Swiss0:25:30 &amp;nbsp;&amp;nbsp;&amp;nbsp; TAM 7 press conference of Connie Sonne, challenge applicant</t>
  </si>
  <si>
    <t>GRBgHVrZ2CA</t>
  </si>
  <si>
    <t>https://youtu.be/PlQ5Ymg0ROU</t>
  </si>
  <si>
    <t>The Skeptic Zone %2341 - 31.July.2009</t>
  </si>
  <si>
    <t>Joe Nickell0:00:00&amp;nbsp; &amp;nbsp;&amp;nbsp; Introduction - Richard Saunders &amp;amp; Stefan Sojka0:04:20 &amp;nbsp;&amp;nbsp;&amp;nbsp; Richard Saunders interviews Joe Nickell0:25:50 &amp;nbsp;&amp;nbsp;&amp;nbsp; A Grain of Salt - With Eran Segev0:34:40 &amp;nbsp;&amp;nbsp;&amp;nbsp; The Monty Hall Problem by Jason Rosenhouse - Token Skeptic Book Review by Kylie Sturgess0:39:10 &amp;nbsp;&amp;nbsp;&amp;nbsp; Dr Rachie Reports With Dr Rachael Dunlop0:47:00 &amp;nbsp;&amp;nbsp;&amp;nbsp; THE THINK TANK - Richard Saunders, Dr Rachael Dunlop, Dianne, Joanne Benhamu and Eran Segev</t>
  </si>
  <si>
    <t>PlQ5Ymg0ROU</t>
  </si>
  <si>
    <t>https://youtu.be/VMxNgeg8Sbg</t>
  </si>
  <si>
    <t>The Skeptic Zone %2329 - 8.May.2009</t>
  </si>
  <si>
    <t>0:00:00
Introduction
Richard Saunders
0:00:00
Alison Oborn Torchlight Tour
0:01:26
Dr Rachie Reports
The Anti-Vax crowd at it again. Ch.7 Sunday Night. Rachie talks to producer Rebecca Le Tourneau in this unedited interview.
0:20:23
Mind Body Wallet report
0:29:53
Ghost Hunting with Alison Oborn Torchlight Tour</t>
  </si>
  <si>
    <t>VMxNgeg8Sbg</t>
  </si>
  <si>
    <t>https://youtu.be/KYMFu-YhrVs</t>
  </si>
  <si>
    <t>The Skeptic Zone %2338 - 10.July.2009</t>
  </si>
  <si>
    <t>Shane Killian0:00:00&amp;nbsp; &amp;nbsp;&amp;nbsp; Introduction - Richard Saunders0:01:35 &amp;nbsp;&amp;nbsp;&amp;nbsp; Richard Saunders interviews Shane Killian0:20:10 &amp;nbsp;&amp;nbsp;&amp;nbsp; Mini Think Tank at Mini Mind Body Wallet0:28:15 &amp;nbsp;&amp;nbsp;&amp;nbsp; Richard Saunders visits Australian Museum Members in Sydney</t>
  </si>
  <si>
    <t>KYMFu-YhrVs</t>
  </si>
  <si>
    <t>https://youtu.be/bbqIMJnbEXA</t>
  </si>
  <si>
    <t>The Skeptic Zone %2343 - 14.Aug.2009</t>
  </si>
  <si>
    <t>George Hrab0:00:00&amp;nbsp; &amp;nbsp;&amp;nbsp; Introduction - Richard Saunders0:03:10 &amp;nbsp;&amp;nbsp;&amp;nbsp; Eran Segev interviews George Hrab0:33:30 &amp;nbsp;&amp;nbsp;&amp;nbsp; George Hrab - &amp;quot;Think for Yourself&amp;quot;0:41:00 &amp;nbsp;&amp;nbsp;&amp;nbsp; The mystery of Bootfoot!0:44:33 &amp;nbsp;&amp;nbsp;&amp;nbsp; Joanne Benhamu on Sydney radio - Vaccination0:50:10 &amp;nbsp;&amp;nbsp;&amp;nbsp; THE THINK TANK - From Perth, Australia - Richard Saunders, Dr Rachael Dunlop, Kylie Sturgess and Perth Skeptics in the Pub</t>
  </si>
  <si>
    <t>bbqIMJnbEXA</t>
  </si>
  <si>
    <t>https://youtu.be/H32FDyYNCLs</t>
  </si>
  <si>
    <t>The Skeptic Zone %2350 - 2.Oct.2009</t>
  </si>
  <si>
    <t>0:00:00
Introduction
Richard Saunders
0:02:00
Dragon*Con 2009
Interview with Barbara Drescher, of CTEG, Jason Bilotta of SkeptiKids and Heidi Anderson
0:27:35
Dr Rachie Reports With Dr Rachael Dunlop reporting on her adventures in the USA Interviews include Moriel Schottlender and Rebecca Watson at NECCS.</t>
  </si>
  <si>
    <t>H32FDyYNCLs</t>
  </si>
  <si>
    <t>https://youtu.be/od1jC4xayLo</t>
  </si>
  <si>
    <t>The Skeptic Zone %232 - 3.Oct.2008</t>
  </si>
  <si>
    <t>Sydney Skeptics in the Pub for October 2008 
Richard Saunders and Dr Rachael Dunlop with "Dave the Happy Singer" and a room full of Skeptics.</t>
  </si>
  <si>
    <t>od1jC4xayLo</t>
  </si>
  <si>
    <t>https://youtu.be/__7QnAWRcg8</t>
  </si>
  <si>
    <t>The Skeptic Zone %2362 - 25.Dec.2009</t>
  </si>
  <si>
    <t>00:00:00 Richard Saunders00:01:25 Dr Krissy Wilson</t>
  </si>
  <si>
    <t>__7QnAWRcg8</t>
  </si>
  <si>
    <t>https://youtu.be/-K-FTMnepqU</t>
  </si>
  <si>
    <t>The Skeptic Zone %2342 - 7.Aug.2009</t>
  </si>
  <si>
    <t>Adam Savage and Prof. Leonie Rennie0:00:00&amp;nbsp; &amp;nbsp;&amp;nbsp; Introduction - Richard Saunders0:01:40 &amp;nbsp;&amp;nbsp;&amp;nbsp; Eran Segev interviews Adam Savage0:23:05 &amp;nbsp;&amp;nbsp;&amp;nbsp; Kylie Sturgess interviews Prof. Leonie Rennie</t>
  </si>
  <si>
    <t>-K-FTMnepqU</t>
  </si>
  <si>
    <t>https://youtu.be/JlPOaMpHOVM</t>
  </si>
  <si>
    <t>The Skeptic Zone %2332 - 29.May.2009</t>
  </si>
  <si>
    <t>Interview with Moriel Schottlender</t>
  </si>
  <si>
    <t>JlPOaMpHOVM</t>
  </si>
  <si>
    <t>https://youtu.be/XRxkaw3mp78</t>
  </si>
  <si>
    <t>The Skeptic Zone %238 - 12.Dec.2008</t>
  </si>
  <si>
    <t>0:00:00
Introduction Richard Saunders
0:01:00
Mark Mayer and his investigations into Psychic Detectives.</t>
  </si>
  <si>
    <t>XRxkaw3mp78</t>
  </si>
  <si>
    <t>2016 07 09</t>
  </si>
  <si>
    <t>https://youtu.be/CIOYnUJ5fSY</t>
  </si>
  <si>
    <t>The Skeptic Zone %23337 - 5.April.2015</t>
  </si>
  <si>
    <t>0:00:00
Introduction
Richard Saunders, Jo Alabaster and Maynard
0:05:00
Dr Keren Landsman
We chat to Dr Keren Landsman from Tel Aviv about the efforts in Israel to combat the anti-vaccination movement.
0:25:35
A Week in Science
The Royal Institution of Australia (RiAus) is a national scientific not-for-profit organisation with a mission to bring science to people and people to science.
0:29:38
Evidence Please... with Jo Alabaster
Jo once again takes on World Homeopathy Awareness week and hopes everyone will indeed become aware of this outlandish quackery.
0:41:10
Maynard's Spooky Action...
Maynard heads to Sydney Skeptics in the Pub and asks the big questions... Have you tired a fad diet and do you have a plot for the new X-Files?</t>
  </si>
  <si>
    <t>CIOYnUJ5fSY</t>
  </si>
  <si>
    <t>https://youtu.be/PwBAmtm8V0c</t>
  </si>
  <si>
    <t>The Skeptic Zone %23243 - 16.June.2013</t>
  </si>
  <si>
    <t>Introduction
Richard Saunders
0:05:35 
From the pages of 'The Skeptic', a report from the Mitta Mitta Water Divining tests.&amp;nbsp;
Richard Saunders looks into the mind of the Aussie diviner.
0:11:27 
Dr Rachie Reports&amp;nbsp;
This week Dr Rachie reports on the recent court appearance of the Australian Vaccination Network
0:24:50 
A Week in Science&amp;nbsp;
The Royal Institution of Australia (RiAus) is a national scientific not-for-profit organisation with a mission to &amp;lsquo;bring science to people and people to science&amp;rsquo;.
0:28:50 
Your Stars?&amp;nbsp;
What do the stars have in store for you? Find out more...
0:32:45 
Maynard's Spooky Action...&amp;nbsp;
Special guest this week is "Polyp", a radical political cartoonist, graphic novelist and Manchester UK skeptics member.</t>
  </si>
  <si>
    <t>PwBAmtm8V0c</t>
  </si>
  <si>
    <t>https://youtu.be/XtP4F4HFCn0</t>
  </si>
  <si>
    <t>The Skeptic Zone %23236 - 27.April.2013</t>
  </si>
  <si>
    <t>Introduction
Richard Saunders and Stefan Sojka.
0:08:00 
A chat with Deborah Hyde, editor of The Skeptic magazine (UK)&amp;nbsp;
Vampires and more vampires! Move over Buffy as Deborah tells all about the creatures of the night.
0:21:36 
A Week in Science with Dr Tania Meyer&amp;nbsp;
The Royal Institution of Australia (RiAus) is a national scientific not-for-profit organisation with a mission to &amp;lsquo;bring science to people and people to science&amp;rsquo;.
0:25:25 
Dr Rachie Reports with Dr Rachael Dunlop&amp;nbsp;
From QED in Manchester, Dr Rachie chats to ex-cop Stevyn Colgan about problem solving.
0:50:45 
Maynard's Spooky Action&amp;nbsp;
Maynard interviews Scott Bartle about his concerns with government.</t>
  </si>
  <si>
    <t>XtP4F4HFCn0</t>
  </si>
  <si>
    <t>https://youtu.be/aAz9ScWOWSs</t>
  </si>
  <si>
    <t>The Skeptic Zone %23235 - 20.April.2013</t>
  </si>
  <si>
    <t>IntroductionRichard Saunders in Olomouc, the Czech Republic.0:04:40 &amp;nbsp;&amp;nbsp;&amp;nbsp; A chat with Jakub R&amp;aacute;li&amp;scaron; from the AFO48 Festival.What is AFO? Find out this long running festival.0:11:10 &amp;nbsp;&amp;nbsp;&amp;nbsp; The Enemies of Reason - at AFO48Richard Saunders introduces the film by Dr. Richard Dawkins0:16:20 &amp;nbsp;&amp;nbsp;&amp;nbsp; A quick chat with Rebecca WatsonRebecca was also a guest of the festival.0:18:40 &amp;nbsp;&amp;nbsp;&amp;nbsp; The winner of the international science film competition at AFO48Jury member Bechara Saab annouces the winning film, The Grammar of Happiness. Other jury members were Irina Belykh and Richard Saunders0:24:30 &amp;nbsp;&amp;nbsp;&amp;nbsp; QED in ManchesterA chat with Michael Marshall and Geoff Whelan and many other people at QED.0:35:50 &amp;nbsp;&amp;nbsp;&amp;nbsp; A Week in Science with Dr Paul WillisThe Royal Institution of Australia (RiAus) is a national scientific not-for-profit organisation with a mission to &amp;lsquo;bring science to people and people to science&amp;rsquo;.0:39:52 &amp;nbsp;&amp;nbsp;&amp;nbsp; Maynard's Spooky ActionMaynard interviews James Owen Weatherall about his book, 'The Physics of Wall Street'.</t>
  </si>
  <si>
    <t>aAz9ScWOWSs</t>
  </si>
  <si>
    <t>https://youtu.be/FPMyfyWLoMk</t>
  </si>
  <si>
    <t>The Skeptic Zone %23222 - 21.Jan.2013</t>
  </si>
  <si>
    <t>IntroductionRichard Saunders
0:04:17Maynard's Spooky Action.. An interview with Dr Krissy Wilson about talking to the... dead?
0:25:10 Danger 5Just for fun, Richard Saunders checks in with Maynard as he hosts a public Q &amp;amp; A with the cast of this Australian TV show.
0:27:50 Skeptical BBQRichard Saunders travels to Canberra for a screening of "Here be Dragons" by Brian Dunning and enjoys a chat with Kevin Davies, the president of Canberra Skeptics.
0:34:18 The Think TankJoin a host of Canberra Skeptics as they chat about Conspiracy Theories.</t>
  </si>
  <si>
    <t>FPMyfyWLoMk</t>
  </si>
  <si>
    <t>https://youtu.be/rTLI0wXfHwk</t>
  </si>
  <si>
    <t>The Skeptic Zone %23224 - 3.Feb.2013</t>
  </si>
  <si>
    <t>0:00:00 
Introduction
Richard Saunders
0:04:50 
Maynard's Spooky Action..&amp;nbsp;
An interview with Robert Llewellyn from TV's Red Dwarf.
0:23:00 
Report from the pages of 'The Skeptic'&amp;nbsp;
'Do it Yourself' - Getting the skeptical message across through the mainstream media can be an uphill battle. So why not create your own?
0:33:05 
Maynard's Spooky Action..&amp;nbsp;
A chat with Dr Meredith Doig, president of 'The Rationalist Society of Australia</t>
  </si>
  <si>
    <t>rTLI0wXfHwk</t>
  </si>
  <si>
    <t>https://youtu.be/GYMrM4-K5uo</t>
  </si>
  <si>
    <t>The Skeptic Zone %23227 - 23.Feb.2013</t>
  </si>
  <si>
    <t>Introduction
Richard Saunders and Stefan Sojka
0:09:15 
Water Divining Preview&amp;nbsp;
We talk to Laurie Smith about the upcoming water divining tests in Mitta Mitta.
0:18:00 
Maynard's Spooky Action..&amp;nbsp;
An interview with Simon Taylor, an Australian comedian and Hollywood writer. ... He writes for The Tonight Show with Jay Leno and much more.
0:27:50 
The Think Tank&amp;nbsp;
Join Jo Benhamu, Eran Segev, Guy Segev and Richard Saunders for skeptical talk of skeptical issues</t>
  </si>
  <si>
    <t>GYMrM4-K5uo</t>
  </si>
  <si>
    <t>https://youtu.be/Aq4C8J-2sK8</t>
  </si>
  <si>
    <t>Solar Flare - Episode 1</t>
  </si>
  <si>
    <t>&amp;ldquo;Solar Flare - The Band of Power&amp;rdquo;
A Skeptic Zone Production.
Starring
Richard Saunders
Stefan Sojka
Rachael Dunlop
Dianne Verstappen
Maynard
Travis Roy
Penny Chan
Rebecca Jones
Eran Segev
Joanne Benhamu
Krissy Wilson&amp;nbsp;
Special guests
Brian Dunning
Jay Novella
Script and production
Richard Saunders
Music
Stefan Sojka
&amp;ldquo;Far&amp;rdquo; written and performed
George Hrab
Narration
Jim Wilshire</t>
  </si>
  <si>
    <t>Aq4C8J-2sK8</t>
  </si>
  <si>
    <t>https://youtu.be/oDvSfFLfiqI</t>
  </si>
  <si>
    <t>The Skeptic Zone %23234 - 13.April.2013</t>
  </si>
  <si>
    <t>IntroductionRichard Saunders0:05:12 &amp;nbsp;&amp;nbsp;&amp;nbsp; A chat with Leisha Camden from the Norway Skeptics.What is her view of the state of science, reason and education in Norway?0:22:35 &amp;nbsp;&amp;nbsp;&amp;nbsp; An Irish AdventureA stroll in the park with Fionnuala Murphy from the Irish Skeptics and then a visit to a real Irish pub... complete with singing!0:28:25 &amp;nbsp;&amp;nbsp;&amp;nbsp; QED in ManchesterFirst day of QED. Richard Saunders and Dr Rachie feed a goose?0:36:30 &amp;nbsp;&amp;nbsp;&amp;nbsp; A Week in Science with Dr Paul WillisThe Royal Institution of Australia (RiAus) is a national scientific not-for-profit organisation with a mission to &amp;lsquo;bring science to people and people to science&amp;rsquo;.0:40:35 &amp;nbsp;&amp;nbsp;&amp;nbsp; The Think Tank - USAJoin Travis Roy, Steve Lunquist, Andrew Handsford and Dale Roy as they chat about the recent NEXUS conference, TAM USA, conspiracy theories and.... popcorn?</t>
  </si>
  <si>
    <t>oDvSfFLfiqI</t>
  </si>
  <si>
    <t>https://youtu.be/IIkbBaDpKGQ</t>
  </si>
  <si>
    <t>The Skeptic Zone %23233 - 6.April.2013</t>
  </si>
  <si>
    <t>IntroductionRichard Saunders0:05:00 A chat with Marit Simonsen and Kristin Carlsson in Oslo.Walking in the snow or visiting skeptics in the pub, Oslo has something for everyone!0:13:45 &amp;nbsp;&amp;nbsp;&amp;nbsp; The little dog that could!An update with Ian Bryce on the operation to restore sight to a blind dog... thank you science!0:29:20 &amp;nbsp;&amp;nbsp;&amp;nbsp; A Week in Science with Dr Paul WillisThe Royal Institution of Australia (RiAus) is a national scientific not-for-profit organisation with a mission to &amp;lsquo;bring science to people and people to science&amp;rsquo;.0:35:40 &amp;nbsp;&amp;nbsp;&amp;nbsp; Maynard's Spooky ActionHe's back in Sydney Skeptics in the Pub to ask the BIG question. Should you tell kids about the Easter Bunny?0:56:05 &amp;nbsp;&amp;nbsp;&amp;nbsp; "Tesseracts" by Neal A. Yeager</t>
  </si>
  <si>
    <t>IIkbBaDpKGQ</t>
  </si>
  <si>
    <t>https://youtu.be/HldvINSLClc</t>
  </si>
  <si>
    <t>The Skeptic Zone %23217 - 16.Dec.2012</t>
  </si>
  <si>
    <t>Introduction&amp;nbsp;Richard Saunders -&amp;nbsp;0:04:42&amp;nbsp;Dr Rachie Reports&amp;nbsp;With Dr Rachael Dunlop.&amp;nbsp;Minister orders anti-vaccination group&amp;nbsp;to change its name. -&amp;nbsp;0:15:16&amp;nbsp;An interview with Lynne Kelly&amp;nbsp;Mystery of Stonehenge solved? &amp;nbsp;-&amp;nbsp;0:39:26&amp;nbsp;Maynard's Spooky Action..&amp;nbsp;The Skeptics 'meet and greet' in Melboune&amp;nbsp;</t>
  </si>
  <si>
    <t>HldvINSLClc</t>
  </si>
  <si>
    <t>https://youtu.be/cTcO4l5pwt4</t>
  </si>
  <si>
    <t>The Skeptic Zone %23226 - 16.Feb.2013</t>
  </si>
  <si>
    <t>0:00:00
Introduction
Richard Saunders
0:04:30 
SOAP!&amp;nbsp;
An interview with Dr Krissy Wilson about talking how to get into SOAP or the Science of Anomalistic Phenomena.
0:30:14 
Maynard's Spooky Action..&amp;nbsp;
Science in the Pub - Join Maynard in Newcastle for Science and beer!
0:30:14 
A Chat with Dr Paul Willis&amp;nbsp;
What's the latest inside news about the end of the dinosaurs? Let's ask Dr Paul Willis from the Royal Institution of Australia.</t>
  </si>
  <si>
    <t>cTcO4l5pwt4</t>
  </si>
  <si>
    <t>https://youtu.be/5uxjppIhG_Q</t>
  </si>
  <si>
    <t>The Skeptic Zone %23250 - 4.Aug.2013</t>
  </si>
  <si>
    <t>0:00:00 
Introduction
Richard Saunders and Stefan Sojka
0:09:40 
60 Second Science&amp;nbsp;
An interview with Brendan O'Brien about the online video project that gets students from all over the world to make videos for science.
0:21:00 
Penny Chan at TAM 2013
We catch up with West Coast USA reporter, Penny Chan.
0:21:00 A Penny for your Thoughts
Penny Chan interviews Kyle Sanders about his comic strip, Carbon Dating.
0:33:30 
A chat with Ross Blocher
One of the stars of the "Oh No Ross and Carrie" Podcast, Ross chats to Richard in Hollywood.
0:42:25 
A Week in Science with Dr Paul Willis
The Royal Institution of Australia (RiAus) is a national scientific not-for-profit organisation with a mission to &amp;lsquo;bring science to people and people to science&amp;rsquo;.
0:48:08 
Maynard&amp;rsquo;s Spooking Action...
Maynard interviews Marlowe Cassetti about the early days of NASA and UFOs!
...---...</t>
  </si>
  <si>
    <t>5uxjppIhG_Q</t>
  </si>
  <si>
    <t>https://youtu.be/xzANUfDeG8A</t>
  </si>
  <si>
    <t>The Skeptic Zone %23242 - 8.June.2013</t>
  </si>
  <si>
    <t>Introduction
Richard Saunders
0:03:15 
A chat with D.J. Grothe, president of the James Randi Educational Foundation
D.J. fills us in on the latest news about TAM2013, The Amazing Meeting in Las Vegas this July
0:20:40 
Dr Rachie Reports&amp;nbsp;
This week Dr Rachie appears on ABC radio to take call in questions about vaccination.
0:40:50 
A Week in Science&amp;nbsp;
The Royal Institution of Australia (RiAus) is a national scientific not-for-profit organisation with a mission to &amp;lsquo;bring science to people and people to science&amp;rsquo;.
0:23:18 
Maynard's Spooky Action...&amp;nbsp;
Special guest this week is Dr Paul Willis from the Royal Institution of Australia (RiAus). Maynard also chats to people at Sydney Skeptics in the Pub</t>
  </si>
  <si>
    <t>xzANUfDeG8A</t>
  </si>
  <si>
    <t>https://youtu.be/oPOOkKYElgc</t>
  </si>
  <si>
    <t>The Skeptic Zone %23239 - 20.May.2013</t>
  </si>
  <si>
    <t>Introduction
Richard Saunders
0:04:25 
Dr Rachie Reports with Dr Rachael Dunlop&amp;nbsp;
This week Dr Rachie interviews Sonya Pemberton about her upcoming documentary "Jabbed &amp;ndash; Love, Fear and Vaccines" (Genepool Productions, 2013)
0:30:00 
Mind Body Spirit May 2013&amp;nbsp;
A wander around this newage fair with Richard Saunders
0:35:15 
A Week in Science with Dr Tania Meyer&amp;nbsp;
The Royal Institution of Australia (RiAus) is a national scientific not-for-profit organisation with a mission to &amp;lsquo;bring science to people and people to science&amp;rsquo;.
0:39:45 
Maynard's Spooky Action&amp;nbsp;
Maynard chats to Timothy Short who is a specialist anaesthetist at Auckland City Hospital
0:47:30 
Guildford's so-called House of Miracles&amp;nbsp;
What is going on in the Sydney suburb of Guildford? Is someone from 'the other side' really trying to communicate by spattering oil on the walls of a house? Well... we don't think so. Reports from the last 6 years.</t>
  </si>
  <si>
    <t>oPOOkKYElgc</t>
  </si>
  <si>
    <t>https://youtu.be/2Ys22wEyu-c</t>
  </si>
  <si>
    <t>The Skeptic Zone %23223 - 26.Jan.2013</t>
  </si>
  <si>
    <t>Introduction
Richard Saunders,&amp;nbsp;
Stefan Jojka and Maynard!
0:05:40 
Interview with Dr Pamela Gay
Dr Gay shares her joy at the wonders of the universe and tells us how we can get involved with Citizen Science.
0:21:40 
Dr Rachie Reports&amp;nbsp;
Just what is 'fair balance' and how does it relate to skeptical issues?
0:32:34
Maynard's Spooky Action..&amp;nbsp;
Maynard visits Embiggen Books in Melbourne and chats to Warren Bonett</t>
  </si>
  <si>
    <t>2Ys22wEyu-c</t>
  </si>
  <si>
    <t>https://youtu.be/XDWGgAPn7RA</t>
  </si>
  <si>
    <t>The Skeptic Zone %23211 - 3.Nov.2012</t>
  </si>
  <si>
    <t>Introduction Richard Saunders and Siri - 0:04:20 A chat with science teacher Aaron Kelly Stephens and his students&amp;nbsp;from Will C. Wood High School - 0:31:40 Maynard's Spooky Action.. The Choice Shonky Awards for 2012 - Maynard chats&amp;nbsp;to Julian Morrow and Ingrid Just - 0:40:24 The Think Tank... Or.. the Hot Tub of Truth! with Brian Dunning, Lisa&amp;nbsp;Dunning, Erika Dunning, John Rael, Jen Brown, Rachel Bloom and Penny Chan</t>
  </si>
  <si>
    <t>XDWGgAPn7RA</t>
  </si>
  <si>
    <t>https://youtu.be/-hvmqqh6ha4</t>
  </si>
  <si>
    <t>The Skeptic Zone %23215 - 1.Dec.2012</t>
  </si>
  <si>
    <t>Intro: Saunders and Sojka - 00:09:10 Maynard's Spooky Action. Off to the Australian Skeptics Convention and Pub night. - 00:30:40 Dr Rachie Reports. Vaccination - 00:38:00 The Think Tank with James Randi</t>
  </si>
  <si>
    <t>-hvmqqh6ha4</t>
  </si>
  <si>
    <t>https://youtu.be/PLa7hR4EWxg</t>
  </si>
  <si>
    <t>The Skeptic Zone %23205 - 22.Sep.2012</t>
  </si>
  <si>
    <t>0:00:00 &amp;nbsp;&amp;nbsp;&amp;nbsp; IntroductionRichard Saunders0:05:20 &amp;nbsp;&amp;nbsp;&amp;nbsp; Maynard's Spooky Action.. at TAM 2012Benjamin Radford is a writer, investigator, and deputy editor of the science magazine Skeptical Inquirer. He is also a co-host of the MonsterTalk podcast, which critically examines the science and folklore behind cryptozoological (and legendary) creatures such as Bigfoot, the Loch Ness Monster and werewolves0:47:20 &amp;nbsp;&amp;nbsp;&amp;nbsp; A chat with Sketpical Teacher, Adam VanlangenbergWhy would a teacher put buckets on the heads of students? Well... why not? But we find out it was all in the name of science.</t>
  </si>
  <si>
    <t>PLa7hR4EWxg</t>
  </si>
  <si>
    <t>https://youtu.be/Uify5r6R7qM</t>
  </si>
  <si>
    <t>The Skeptic Zone %23204 - 16.Sep.2012</t>
  </si>
  <si>
    <t>0:00:00 &amp;nbsp;&amp;nbsp;&amp;nbsp; IntroductionRichard Saunders0:07:55 &amp;nbsp;&amp;nbsp;&amp;nbsp; Maynard's Spooky Action.. at TAM 2012An interview with Brian Dunning from Skeptoid dot com0:23:17 &amp;nbsp;&amp;nbsp;&amp;nbsp; Dr Rachie Reports... with Dr Rachael DunlopThis week Dr Rachie looks at recent actions and decisions by the TGA - the Therapeutic Goods Administration0:30:15 &amp;nbsp;&amp;nbsp;&amp;nbsp; 2012 Richard Dawkins Award goes to Eugenie ScottA message form Richard Dawkins about the award and then we hear from Eugenie Scott about the National Center for Science Education0:47:40 &amp;nbsp;&amp;nbsp;&amp;nbsp; Maynard chat to Garry Dalrymple about FreeconFreecon Sydney is a FREE Science Fiction and Fantasy convention.</t>
  </si>
  <si>
    <t>Uify5r6R7qM</t>
  </si>
  <si>
    <t>https://youtu.be/i1vS3HzMrJU</t>
  </si>
  <si>
    <t>The Skeptic Zone %23220 - 6.Jan.2013</t>
  </si>
  <si>
    <t>0:00:00
Introduction Richard Saunders 
0:05:00
Maynard's Spooky Action.. 
An interview with James Randi
0:23:50
Dr Rachie Reports With Dr Rachael Dunlop.
The AVN and Google 
0:32:40
Maynard in the Pub!
Sydney Skeptics in the Pub give Maynard their predictions for 2013</t>
  </si>
  <si>
    <t>i1vS3HzMrJU</t>
  </si>
  <si>
    <t>https://youtu.be/SyHc_Mk4Piw</t>
  </si>
  <si>
    <t>The Skeptic Zone %23216 - 8.Dec.2012</t>
  </si>
  <si>
    <t>Introduction Maynard with biscuits and Richard Saunders - 0:04:42 2012 Australian Skeptics Award nigh With Richard Saunders, Terry Kelly and James Randi - 0:17:00 Why wallowing in woo woo is bad for your health. Report on the Australian Skeptics Convention by Tory Shepherd as read by Richard Saunders - 0:23:00 Skeptoid in Chinese. A chat with Brian Dunning and new Skeptoidin the Chinese language host, Li Zhe (Lizzie Li Taylor) - 0:34:16 Maynard's Spooky Action.. James Randi visits McKinnon Secondary College in Melbourne during a heat wave</t>
  </si>
  <si>
    <t>SyHc_Mk4Piw</t>
  </si>
  <si>
    <t>https://youtu.be/g_arS-kWa6Q</t>
  </si>
  <si>
    <t>The Skeptic Zone %23229 - 9.March.2013</t>
  </si>
  <si>
    <t>0:00:00 &amp;nbsp;&amp;nbsp;&amp;nbsp; IntroductionRichard Saunders0:06:00 &amp;nbsp;&amp;nbsp;&amp;nbsp; Maynard's Spooky Action..Look out for Pirates! Maynard talks to Simon Frew from Pirate Party Australia0:12:28 &amp;nbsp;&amp;nbsp;&amp;nbsp; A Week in Science with Dr Paul WillisThe Royal Institution of Australia (RiAus) is a national scientific not-for-profit organisation with a mission to &amp;lsquo;bring science to people and people to science&amp;rsquo;.0:17:00 &amp;nbsp;&amp;nbsp;&amp;nbsp; Academia Film OlomoucA quick chat about the festival in the Czech Republic.0:20:30 &amp;nbsp;&amp;nbsp;&amp;nbsp; Dr Rachie ReportsA report from Radio 2SER about vaccination featuring Dr Racie. This report was heard first on Radio 2SER and we thank them for their kind permission to use this story.0:32:00 &amp;nbsp;&amp;nbsp;&amp;nbsp; Sydney Skeptics in the PubWe chat to pubbers and ask the big questions... Do you think human society on the whole will ever turn to science and reason and if so, how long will it take?</t>
  </si>
  <si>
    <t>g_arS-kWa6Q</t>
  </si>
  <si>
    <t>https://youtu.be/EngqiaIWRT0</t>
  </si>
  <si>
    <t>The Skeptic Zone %23241 - 2.June.2013</t>
  </si>
  <si>
    <t>Introduction
Richard Saunders
0:03:30 
A chat with Canberra Skeptics&amp;nbsp;
Join us for a drink and a chat with Andrew Gould and Amanda Devaus from Canberra. News on the upcoming Australian Skeptics convention, TAM in Las Vegas, Tarot Cards and more!
0:18:35 
A Week in Science&amp;nbsp;
The Royal Institution of Australia (RiAus) is a national scientific not-for-profit organisation with a mission to &amp;lsquo;bring science to people and people to science&amp;rsquo;.
0:35:55 
The Think Tank&amp;nbsp;
Once again we head to our club at the end of the street to talk about issues of the day. Joining us this week are Joanne Benhamu, Dr Rachie and Eran Segev.</t>
  </si>
  <si>
    <t>EngqiaIWRT0</t>
  </si>
  <si>
    <t>https://youtu.be/XhmIHwZHRh8</t>
  </si>
  <si>
    <t>The Skeptic Zone %23213 - 17.Nov.2012</t>
  </si>
  <si>
    <t>Introduction and report on the Festival of Mind Body Spirit with Richard Saunders - 0:09:50 Maynard's Spooky Action from TAM 2012. Maynard chats to people at the Meet and Greet. - 0:30:00 Dr Rachie Reports with Dr Rachael Dunlop, Joanne Benhamu and Richard Saunders. A report from "Complementary Medicine: Cure or Quackery?"</t>
  </si>
  <si>
    <t>XhmIHwZHRh8</t>
  </si>
  <si>
    <t>https://youtu.be/YOyqIwUTRbU</t>
  </si>
  <si>
    <t>The Skeptic Zone %23237 - 4.May.2013</t>
  </si>
  <si>
    <t>Introduction
Richard Saunders
0:07:25 
A chat with Dr Colin Wright&amp;nbsp;
Maths is more than numbers! Find out how you can take part in Maths Jam.
0:13:35 
A Week in Science with Dr Paul Willis&amp;nbsp;
The Royal Institution of Australia (RiAus) is a national scientific not-for-profit organisation with a mission to &amp;lsquo;bring science to people and people to science&amp;rsquo;.
0:17:20 
Dr Rachie Reports with Dr Rachael Dunlop&amp;nbsp;
This week Dr Rachie appeared on 774 ABC Melbourne Radio with Richard Stubbs.
0:37:45 
Maynard's Spooky Action&amp;nbsp;
Maynard heads back to Sydney Skeptics in the Pub and askes the big question.
Should skeptics still investigate UFOs?</t>
  </si>
  <si>
    <t>YOyqIwUTRbU</t>
  </si>
  <si>
    <t>https://youtu.be/hUzqQyd-g9U</t>
  </si>
  <si>
    <t>The Skeptic Zone %23249 - 28.July.2013</t>
  </si>
  <si>
    <t>00:00:00
Introduction
Richard Saunders
00:05:40
Dr Rachie Reports - With Dr Rachael Dunlop
Antivax chiros and accountability &amp;ndash; as evasive as a subluxation.
00:16:30
ANDINSCIENCE Campaign
We find out about the effort to get more science into the media.
00:25:38
A Week in Science - Extra
Dr Paul Willis from the Royal Institution of Australia.
00:30:40
A chat with Radford and Dunning
Be a fly on the wall as Richard Saunders talks with Ben Radford and Brian Dunning.
00:49:08
Maynard&amp;rsquo;s Spooking Action...
Maynard interviews Marlowe Cassetti about the early days of NASA</t>
  </si>
  <si>
    <t>hUzqQyd-g9U</t>
  </si>
  <si>
    <t>https://youtu.be/1ixdWC7uTcs</t>
  </si>
  <si>
    <t>The Skeptic Zone %23221 - 12.Jan.2013</t>
  </si>
  <si>
    <t>IntroductionRichard Saunders0:05:00 &amp;nbsp;&amp;nbsp;&amp;nbsp; Maynard's Spooky Action..An interview with Brain Dunning about WORMS!.. and other monsters.0:23:50 &amp;nbsp;&amp;nbsp;&amp;nbsp; Dr Rachie ReportsWith Dr Rachael DunlopOnce again Dr Rachie appears on the national TV show, 'The Project'. This time she comments on the anti-vaccination book "Melanie's Marvellous Measles".0:32:40 The Think TankJoin Dianne, Dr Rachie, Jo Benhamu, Eran Segev and Richard Saunders as they chat about skeptical news and events.</t>
  </si>
  <si>
    <t>1ixdWC7uTcs</t>
  </si>
  <si>
    <t>https://youtu.be/8Vp3AfwPsao</t>
  </si>
  <si>
    <t>The Skeptic Zone %23208 - 14.Oct.2012</t>
  </si>
  <si>
    <t>0:00:00 Introduction Richard Saunders Comment on Astrology for Kids - 0:06:50 Claims that homeopathy treats domestic violence must be stopped, experts say. By Tory Sherperd, read by Richard Saunders - 0:15:10 Maynard's Spooky Action.. From TAM 2012 - Maynard chats to Michael Shermer, Travis Roy and Don Hyatt</t>
  </si>
  <si>
    <t>8Vp3AfwPsao</t>
  </si>
  <si>
    <t>https://youtu.be/HjbEMXNgPG4</t>
  </si>
  <si>
    <t>The Skeptic Zone %23270 - 21.Dec.2013</t>
  </si>
  <si>
    <t>Introduction
Richard Saunders
and Stefan Sojka
0:05:26 
Maynard's Spooky Action...&amp;nbsp;
Interviews with delegates and guests&amp;nbsp;
at the Australian Skeptics Convention.
This week Maynard chats to...&amp;nbsp;
Prof. Chris French
Ruth Ellison and Alastair D'Silva&amp;nbsp;
Jo Alabaster
0:23:25 
Dr Rachie Reports... with Dr Rachael Dunlop
Dr Rachie and Richard take a look at the big events of 2013
0:32:30 
A Week in Science
The Royal Institution of Australia (RiAus) is a national scientific not-for-profit organisation with a mission to bring science to people and people to science.
0:36:20 
Predictions for 2013
Richard and Stefan take a look at the 'psychic' predictions that were made for 201</t>
  </si>
  <si>
    <t>HjbEMXNgPG4</t>
  </si>
  <si>
    <t>https://youtu.be/Nfhdc7zIXRM</t>
  </si>
  <si>
    <t>The Skeptic Zone %23214 - 24.Nov.2012</t>
  </si>
  <si>
    <t>Introduction Richard Saunders - 0:06:30 An interview with Dr. Phil Plait, aka "The Bad Astronomer" - 0:35:15 Maynard's Spooky Action.. TAM 2012 Maynard gets down to business with Ross Blocher from the "Oh No, Ross and Carrie!" podcast.</t>
  </si>
  <si>
    <t>Nfhdc7zIXRM</t>
  </si>
  <si>
    <t>https://youtu.be/TvP32cERAaU</t>
  </si>
  <si>
    <t>The Skeptic Zone %23225 - 10.Feb.2013</t>
  </si>
  <si>
    <t>Introduction
Richard Saunders
0:04:20 Penny Chan with 'A Penny for your thoughts'.&amp;nbsp;
We catch up with Penny and find out about her trip to Hong Kong. Did she discover any 'Woo'?
0:23:55 AN HONEST LIAR - The Amazing Randi Story&amp;nbsp;
0:30:14 Maynard's Spooky Action..&amp;nbsp;
A chat with Ben Newsome, Director of the science outreach program, Fizzics Education - Science shows &amp;amp; educational products with real WOW factor!
0:42:00 Maynard at Skeptics in the Pub&amp;nbsp;
And the big question this month is... "What do you think intuition is?"</t>
  </si>
  <si>
    <t>TvP32cERAaU</t>
  </si>
  <si>
    <t>https://youtu.be/JERyfWlA0ds</t>
  </si>
  <si>
    <t>The Skeptic Zone %23206 - 29.Sep.2012</t>
  </si>
  <si>
    <t>0:00:00 Introduction Richard Saunders
0:05:30 A Grain of Salt with Eran Segev Hear Eran's address to TAM 2012 about the acton taken to support Dr Ken Harvey
0:24:50 Maynard's Spooky Action.. Maynard chats to one of the people behind the facebook page "Australian Phenomena". Is Australia being invaded by UFOs and big red woman or little green men? Find out more with Maynard.
0:32:45 A Penny for your Thoughts with Penny Chan The IIG Awards - The Independent Investigations Group
0:39:00 Music by Gary Stockdale - "Harmony"
0:43:45 A chat with Linley Kissick from the Victorian Skeptics Linley give us more informatioin about the upcoming Australian Skeptics Convention.</t>
  </si>
  <si>
    <t>JERyfWlA0ds</t>
  </si>
  <si>
    <t>https://youtu.be/K8qz4UDaVfs</t>
  </si>
  <si>
    <t>The Skeptic Zone %23246 - 6.July.2013</t>
  </si>
  <si>
    <t>Introduction
Richard Saunders
0:05:30 
A Penny for your Thoughts with Penny Chan
This week Penny gives us her report on the recent 'SkeptiCalCon' in California.
0:24:15 
A Week in Science&amp;nbsp;
The Royal Institution of Australia (RiAus) is a national scientific not-for-profit organisation with a mission to &amp;lsquo;bring science to people and people to science&amp;rsquo;.
0:30:00 
Maynard's Spooky Action...&amp;nbsp;
Maynard's sinks his claw into the strange story of the The Australian Cat Ladies and The Australian Christian Lobby!</t>
  </si>
  <si>
    <t>K8qz4UDaVfs</t>
  </si>
  <si>
    <t>https://youtu.be/Xatbpbn55VY</t>
  </si>
  <si>
    <t>The Skeptic Zone %23251 - 11.Aug.2013</t>
  </si>
  <si>
    <t>Introduction
Richard Saunders and Adele
0:04:50 
A night with Dr Phil Plait&amp;nbsp;
Join Joanne Benhamu and Richard Saunders (together with Dr Amanda Bauer and Geoffrey Wyatt) as they spend an evening with Dr Phil Plait at the Sydney Observatory.
0:25:15 
Tim Farley from What's The Harm
What's the harm....? You may well ask, and we do! Join Richard Saunders and Tim Farley.
0:37:50 A Week in Science
The Royal Institution of Australia (RiAus) is a national scientific not-for-profit organisation with a mission to &amp;lsquo;bring science to people and people to science&amp;rsquo;.</t>
  </si>
  <si>
    <t>Xatbpbn55VY</t>
  </si>
  <si>
    <t>https://youtu.be/KyQPw5vjqGo</t>
  </si>
  <si>
    <t>The Skeptic Zone %23219 - 29.Dec.2012</t>
  </si>
  <si>
    <t>0:00:00 Introduction Richard Saunders with predictions for 2013 - &amp;nbsp;0:07:15 An interview with author Robert Bartholomew Robert talks about his new book, "The Untold Story of Champ A Social History of America's Loch Ness Monster" - &amp;nbsp;0:27:50 Maynard's Spooky Action.. More from the Australian Skeptics convention with Rebecca Watson</t>
  </si>
  <si>
    <t>KyQPw5vjqGo</t>
  </si>
  <si>
    <t>https://youtu.be/YhGi2un5Xw4</t>
  </si>
  <si>
    <t>The Skeptic Zone %23245 - 30.June.2013</t>
  </si>
  <si>
    <t>IntroductionRichard Saunders
0:06:25 Dr Rachie Reports This week Dr Rachie chats to Rose Shapiro about her book, "Suckers: How Alternative Medicine Makes Fools of Us All".
0:19:00 A Week in Science The Royal Institution of Australia (RiAus) is a national scientific not-for-profit organisation with a mission to &amp;lsquo;bring science to people and people to science&amp;rsquo;.
0:23:00 The Australian Senate and the AVN We bring you part of the speech from Dr Richard Di Natale,Victoria's first Greens senator in the federal parliament. Hear what the senator has to say about the Australian Vaccination Network.
0:34:15 Maynard's Spooky Action... Maynard's guest this week is Dr Jonathan Roberts, the Research Director Autonomous Systems Lab at the CSIRO. Are robots going to take over? (I don't think so...) But if they did, how would they see? Find out more with Maynard.</t>
  </si>
  <si>
    <t>YhGi2un5Xw4</t>
  </si>
  <si>
    <t>https://youtu.be/vFfpt-pBS5w</t>
  </si>
  <si>
    <t>The Skeptic Zone %23240 - 26.May.2013</t>
  </si>
  <si>
    <t>Introduction
Richard Saunders
0:03:30 
I WAS VILIFIED&amp;nbsp;
A report from the Sunday Telegraph and &amp;lsquo;Lateline' on the appalling behaviour of the Anti-Vax crowd.
0:12:38 
Dr Rachie Reports with Dr Rachael Dunlop&amp;nbsp;
This week Dr Rachie appeared on The Project (Network 10) to talk about vaccination rates in Australia.
0:18:35 
A Week in Science with Dr Paul Willis&amp;nbsp;
The Royal Institution of Australia (RiAus) is a national scientific not-for-profit organisation with a mission to &amp;lsquo;bring science to people and people to science&amp;rsquo;.
0:22:50 
Dr Rachie Reports with Dr Rachael Dunlop&amp;nbsp;
Dr Rachie chats to Andy Lewis from the web site Quackometer.
0:35:55 
Richard Saunders on the radio&amp;nbsp;
The tables are turned and Saunders ends up being interviewed, on Radio 2UE with Murray Wilton, about being a skeptic and his upcoming public talk in Canberra.</t>
  </si>
  <si>
    <t>vFfpt-pBS5w</t>
  </si>
  <si>
    <t>https://youtu.be/SByCQK3ZKKA</t>
  </si>
  <si>
    <t>The Skeptic Zone %23230 - 16.March.2013</t>
  </si>
  <si>
    <t>Richard Saunders and Stefan Sojka.... late at night....
0:04:40 
The Mighty Mitta Muster Water Divining Test 2013&amp;nbsp;
Join Richard Saunders and a host of skeptics and diviners on the old Mitta Mitta tennis court for a major test of water divining.
0:48:56 
Diviners' Intervention&amp;nbsp;
Written and performed by Jim Wilshire
0:51:10 
A Week in Science with Dr Paul Willis&amp;nbsp;
The Royal Institution of Australia (RiAus) is a national scientific not-for-profit organisation with a mission to &amp;lsquo;bring science to people and people to science&amp;rsquo;.
0:56:42 
Academia Film Olomouc&amp;nbsp;
More infromation about the festival in the Czech Republic.</t>
  </si>
  <si>
    <t>SByCQK3ZKKA</t>
  </si>
  <si>
    <t>https://youtu.be/6dNcVIbNeMc</t>
  </si>
  <si>
    <t>The Skeptic Zone %23252 - 18.Aug.2013</t>
  </si>
  <si>
    <t>Introduction
Richard Saunders and Maynard at the Doctor Who exhibit, ABC centre in Sydney.
0:04:50 
Science Week at the Australian Museum&amp;nbsp;
Interviews with science presenters doing outreach to students.
0:20:00 
More Doctor Who
Richard Saunders and Maynard at the Doctor Who exhibit, ABC centre in Sydney.
0:24:00 
A Week in Science
The Royal Institution of Australia (RiAus) is a national scientific not-for-profit organisation with a mission to &amp;lsquo;bring science to people and people to science&amp;rsquo;.
0:27:15 
More Doctor Who
Richard Saunders and Maynard at the Doctor Who exhibit, ABC centre in Sydney.
0:32:15 
Another Big Psychic Show Rolls into Town
By Mal Vickers with assistance from Martin Hadley
Never has any psychic ever passed a rigorous scientific test of their claimed ability. While most skeptics are well aware of this, you&amp;rsquo;d think the media and society in general knew nothing of it.
0:43:40 
More Doctor Who
Richard Saunders and Maynard at the Doctor Who exhibit, ABC centre in Sydney.</t>
  </si>
  <si>
    <t>6dNcVIbNeMc</t>
  </si>
  <si>
    <t>https://youtu.be/QjsEfIfAlx8</t>
  </si>
  <si>
    <t>The Skeptic Zone %23207 - 7.Oct.2012</t>
  </si>
  <si>
    <t>0:00:00 &amp;nbsp;&amp;nbsp;&amp;nbsp; IntroductionRichard Saunders0:02:45 &amp;nbsp;&amp;nbsp;&amp;nbsp; Maynard's Spooky Action..From TAM 2012 - Maynard visits the room of Women Thinking Inc. and chats to Ashley Hamer about the importance of vaccination and other good work this group do.Maynard chats to TAM deligates about their thoughts of Australia.Maynard chats to Tim Medham form Australian Skeptics0:24:30Media Watch and the AVN.On the 1st of October 2012, the Media Watch TV show in Australia took aim at 'The Australian Vaccination Network'. Richard Saunders comments on this report and the issues for the media in general.0:28:35Maynard in the Pub!Interviews with Dr Rachie, Joanne Benhamu and pubbers. "What should the skeptics take on next?"</t>
  </si>
  <si>
    <t>QjsEfIfAlx8</t>
  </si>
  <si>
    <t>https://youtu.be/sC1kPakpzg8</t>
  </si>
  <si>
    <t>The Skeptic Zone %23218 - 22.Dec.2012</t>
  </si>
  <si>
    <t>0:00:00
Introduction
Richard Saunders and thought on the 21st of December 2012 
0:06:00
Australian Vaccination Network ordered to change its name. Media Release from Minister for Fair Trading Anthony Roberts - Tracey Spicer and Tim Webster on Radio 2UE 
Comments from the ABC TV show, 'The Drum'. 
0:20:00
Maynard's Spooky Action...
More from the Australian Skeptics convention with..
D.J. Grothe - Eran Segev - Dr Rachie -Richard Saunders and... "McDoll"?</t>
  </si>
  <si>
    <t>sC1kPakpzg8</t>
  </si>
  <si>
    <t>https://youtu.be/DHUfVrcNQ7I</t>
  </si>
  <si>
    <t>The Skeptic Zone %23210 - 27.Oct.2012</t>
  </si>
  <si>
    <t>Introduction Richard Saunders - 0:03:30&amp;nbsp;Tributes to Paul Kurtz and James Garrand -0:08:50&amp;nbsp;Cheltenham Psychic Expo &amp;ndash; The bad, the ugly and the really ugly. Read by Adam Van Langenberg - Richard Saunders chats to Adam Van Langenberg - 0:28:00&amp;nbsp;Maynard's Spooky Action.. From TAM 2012 - Maynard chats to Dr David Gorski and Dr Martha Keller (and husband!) 0:39:20&amp;nbsp;A chat with Skeptic Zone sponsor, Glenn Jackson</t>
  </si>
  <si>
    <t>DHUfVrcNQ7I</t>
  </si>
  <si>
    <t>https://youtu.be/igQNYPICV8s</t>
  </si>
  <si>
    <t>The Skeptic Zone %23244 - 23.June.2013</t>
  </si>
  <si>
    <t>Introduction
Richard Saunders
0:04:00 
Maynard's Spooky Action...&amp;nbsp;
Special guest this week is Wilson da Silva, the departing editor of Cosmos Magazine.
0:18:10 
A Week in Science&amp;nbsp;
The Royal Institution of Australia (RiAus) is a national scientific not-for-profit organisation with a mission to &amp;lsquo;bring science to people and people to science&amp;rsquo;.
0:22:30 
A guest editorial&amp;nbsp;
Sharon Hill - Cornered and Someone Wants to Tell Me Their Paranormal Story
0:26:50 
Dr Rachie Reports&amp;nbsp;
This week Dr Rachie chats about the human papillomavirus (HPV) vaccine with Dr David Hawkes from the Florey Institute of Neuroscience and Mental Health</t>
  </si>
  <si>
    <t>igQNYPICV8s</t>
  </si>
  <si>
    <t>https://youtu.be/syQ-aiV6Fss</t>
  </si>
  <si>
    <t>The Skeptic Zone %23231 - 23.March.2013</t>
  </si>
  <si>
    <t>Introduction
Richard Saunders
0:06:15 
Dr Steve Novella from the SGU Podcast&amp;nbsp;
Richard Saunders chats to Dr Novella about his podcast and other skeptical adventures.
0:31:28 
A Week in Science with Dr Paul Willis&amp;nbsp;
The Royal Institution of Australia (RiAus) is a national scientific not-for-profit organisation with a mission to &amp;lsquo;bring science to people and people to science&amp;rsquo;.
0:35:30 
inFact with Brian Dunning&amp;nbsp;
Genetically Modified Crops - Some claim that GMO crops are dangerous, while others applaud the new crop science.
0:39:55 
Guest Editorial with Ben Radford&amp;nbsp;
Astral Projection: Just a Mind Trip.</t>
  </si>
  <si>
    <t>syQ-aiV6Fss</t>
  </si>
  <si>
    <t>https://youtu.be/L4xKe1vQ-PQ</t>
  </si>
  <si>
    <t>The Skeptic Zone %23232 - 30.March.2013</t>
  </si>
  <si>
    <t>Introduction
Richard Saunders
0:02:50 A Week in Science with Dr Paul Willis&amp;nbsp;
The Royal Institution of Australia (RiAus) is a national scientific not-for-profit organisation with a mission to &amp;lsquo;bring science to people and people to science&amp;rsquo;.
0:06:50 The Think Tank&amp;nbsp;
Join Dr Rachie and Richard Saunders and an A380??</t>
  </si>
  <si>
    <t>L4xKe1vQ-PQ</t>
  </si>
  <si>
    <t>https://youtu.be/nXR5yYU2m44</t>
  </si>
  <si>
    <t>The Skeptic Zone %23209 - 20.Oct.2012</t>
  </si>
  <si>
    <t>Introduction Richard Saunders 0:07:15 Maynard's Spooky Action.. From TAM 2012 - Maynard chats to Shane Greenup from rbutr - A Mystery Woman from Virginia and Amy Davis Roth 0:34:40 Predicting is so Predictable - Opinion piece by Richard Saunders</t>
  </si>
  <si>
    <t>nXR5yYU2m44</t>
  </si>
  <si>
    <t>https://youtu.be/5PScj0IxC2A</t>
  </si>
  <si>
    <t>The Skeptic Zone %23247 - 13.July.2013</t>
  </si>
  <si>
    <t>IntroductionRichard Saunders and ??
0:03:00A interview with Dr Eugenie C. Scott
Dr Eugenie C. Scott is a physical anthropologist who has been the executive director of the National Center for Science Education (NCSE) since 1987. She is a leading critic of young earth creationism and intelligent design.
0:45:45 A Week in Science (extra update) with Dr Paul WillisThe Royal Institution of Australia (RiAus) is a national scientific not-for-profit organisation with a mission to &amp;lsquo;bring science to people and people to science&amp;rsquo;.</t>
  </si>
  <si>
    <t>5PScj0IxC2A</t>
  </si>
  <si>
    <t>https://youtu.be/UsQN8VUZbCQ</t>
  </si>
  <si>
    <t>The Skeptic Zone %23212 - 10.Nov.2012</t>
  </si>
  <si>
    <t>Introduction Richard Saunders - 0:04:20 Skeptics in the Jeep (or Jeeps!) Join Saunders and Dunning and a team of keen skeptics has they travel to the amazing "mud caves" in the Anza-Borrego desert of southern California. - 0:15:33 Maynard's Spooky Action.. in the pub! An interview with Barrister and former Liquidator Geoff McDonald. Yes, even number crunchers need to be skeptical. - 0:24:20 The Think Tank Or.. the Hot Tub of Truth part 2! With Brian Dunning, Erika Dunning, John Rael, Jen Brown, Rachel Bloom, Penny Chan and Richard Saunders</t>
  </si>
  <si>
    <t>UsQN8VUZbCQ</t>
  </si>
  <si>
    <t>https://youtu.be/HJquaQ0WWso</t>
  </si>
  <si>
    <t>The Skeptic Zone %23275 - 25.Jan.2014</t>
  </si>
  <si>
    <t>Introduction
Richard Saunders
0:02:50 
An interview with Jeff Wagg
Guest reporter Andrew Gould chat to Jeff Wagg about the College of Curiosity and Skeptical Cruises.
0:17:10 
A Week in Science
The Royal Institution of Australia (RiAus) is a national scientific not-for-profit organisation with a mission to bring science to people and people to science.
0:20:10 
A Penny for your Thoughts
Penny Chan visits Sydney for a cup of tea and a catch up.
0:26:10 
The Think Tank
Join our team for insights on the skeptical news of the day. This week we have Dr Rachie Dunlop, Dr Steve Roberts, Stefan Sojka, Jo and Marcos Benhamu and Richard Saunders.</t>
  </si>
  <si>
    <t>HJquaQ0WWso</t>
  </si>
  <si>
    <t>https://youtu.be/--dv5UbM4rc</t>
  </si>
  <si>
    <t>The Skeptic Zone %23248 - 20.July.2013</t>
  </si>
  <si>
    <t>Introduction -Richard Saunders
0:03:30A interview with members of the Skeptical Society of St. Louis. -At the Amazing Meeting we chat to Missy Rung-Blue, Dave Blue and Mike Bateman.
0:13:28 A Week in Science (extra update) with Dr Paul Willis -The Royal Institution of Australia (RiAus) is a national scientific not-for-profit organisation with a mission to &amp;lsquo;bring science to people and people to science&amp;rsquo;.
0:17:35A interview with Derek Colanduno -&amp;nbsp;At the Amazing Meeting we chat to Derek Colanduno from the popular Skepticality Podcast.
&amp;nbsp;</t>
  </si>
  <si>
    <t>--dv5UbM4rc</t>
  </si>
  <si>
    <t>https://youtu.be/Of_CTKHKNu4</t>
  </si>
  <si>
    <t>The Skeptic Zone %23262 - 27.Oct.2013</t>
  </si>
  <si>
    <t>Introduction
Richard Saunders
0:05:15 
A chat with Gunnar Roland Tjomlid&amp;nbsp;
'Placebo Defekten' is a new book from this Norwegian author.
0:21:30 
A Week in Science
The Royal Institution of Australia (RiAus) is a national scientific not-for-profit organisation with a mission to bring science to people and people to science.
0:24:34 
The Think Tank&amp;nbsp;
In the Think Tank this week are Eran Segev, Joanne and Marcos Benhamu, Dr Rachael Dunlop, Richard Saunders and Margaret-Ann Tait.</t>
  </si>
  <si>
    <t>Of_CTKHKNu4</t>
  </si>
  <si>
    <t>https://youtu.be/h8ngbKIFB2Q</t>
  </si>
  <si>
    <t>The Skeptic Zone %23238 - 12.May.2013</t>
  </si>
  <si>
    <t>Introduction
Richard Saunders
0:17:20 
Dr Rachie Reports with Dr Rachael Dunlop&amp;nbsp;
This week Dr Rachie reports on what our state (New South Wales) politicians, on both sides, have to say about the Australian Vaccination Network.
0:13:35 
A Week in Science with Dr Paul Willis&amp;nbsp;
The Royal Institution of Australia (RiAus) is a national scientific not-for-profit organisation with a mission to &amp;lsquo;bring science to people and people to science&amp;rsquo;.
0:37:45 
Maynard's Spooky Action&amp;nbsp;
Maynard chats to John Flansburgh from They Might Be Giants</t>
  </si>
  <si>
    <t>h8ngbKIFB2Q</t>
  </si>
  <si>
    <t>https://youtu.be/sqsEmOxd24E</t>
  </si>
  <si>
    <t>The Skeptic Zone %23284 - 30.March.2014</t>
  </si>
  <si>
    <t>0:00:00
Introduction
Richard Saunders
&amp;nbsp;
0:05:25
Dr Besh Saab... from Mars! (Sort of)
Besh answers listener questions about his possible mission to Mars.
&amp;nbsp;
0:16:30
Media reports on the some worrying vaccination rates
Reports from Radio 2UE and TV's Studio 10
&amp;nbsp;
0:22:50
Robert Blaskiewicz and the Burzynski petition
An important update on the ongoing Burzynski story.
&amp;nbsp;
0:29:00
Australian Skeptics Dinner Meeting
Remarks from Richard Saunders at the Sydney meeting.
&amp;nbsp;
0:38:00
A Week in Science
The Royal Institution of Australia (RiAus) is a national scientific not-for-profit organisation with a mission to bring science to people and people to science.
&amp;nbsp;
0:42:10
ScamWatch from the ACCC
Do you get calls from people claiming they can fix your computer? The ACCC has some good advice.</t>
  </si>
  <si>
    <t>sqsEmOxd24E</t>
  </si>
  <si>
    <t>https://youtu.be/72oDbnoAZTE</t>
  </si>
  <si>
    <t>The Skeptic Zone %23265 - 16.Nov.2013</t>
  </si>
  <si>
    <t>Introduction
Richard Saunders
0:05:35 
Maynard's Spooky Action... Part 1
Maynard interviews Brain Dunning from the Skeptoid Podcast and finds out more about the stories from Australia. Tasmanian Tigers, UFOS and more under his skeptical eye.
0:36:33 
A Week in Science
The Royal Institution of Australia (RiAus) is a national scientific not-for-profit organisation with a mission to bring science to people and people to science.
0:40:15 
Robert Blaskiewicz and the Burzynski Clinic
USA Toady are reporting on the Burzynski Clinic, the centre that seems to claim it can sure cancer. Robert Blaskiewicz fills us in on this clinic and some of the web sites that counter the claims.
0:55:30 
Maynard's Spooky Action... Part 2
Thinking of getting married? Would you like to marry your.... car? Maynard interviews Kate Alway from Sydney who wants to be wed to her VW Beetle.</t>
  </si>
  <si>
    <t>72oDbnoAZTE</t>
  </si>
  <si>
    <t>https://youtu.be/01VtWEytfhE</t>
  </si>
  <si>
    <t>The Skeptic Zone %23268 - 7.Dec.2013</t>
  </si>
  <si>
    <t>Introduction
Richard Saunders
0:05:00 
Maynard's Spooky Action...&amp;nbsp;
Interviews with delegates and guests at the Australian Skeptics Convention.
This week Maynard chats to...&amp;nbsp;
Heidi Robertson
Postie Linley
Eran Segev
0:30:52 
A Week in Science
The Royal Institution of Australia (RiAus) is a national scientific not-for-profit organisation with a mission to bring science to people and people to science.
Happy 50th Dr Paul Willis!
0:36:25 
Skeptoid 5
All the way from California, it's Brian Dunning with news of his new book,
Skeptoid 5: Massacres, Monsters, and Miracles
0:46:15 
Australian Skeptics $100,000 prize
Want to win $100,000? All you need to is prove you have a supernatural or paranormal power or can access energies unknown to science.</t>
  </si>
  <si>
    <t>01VtWEytfhE</t>
  </si>
  <si>
    <t>https://youtu.be/ZooDu9IHbdg</t>
  </si>
  <si>
    <t>The Skeptic Zone %23267 - 2.Dec.2013</t>
  </si>
  <si>
    <t>Introduction
Richard Saunders
0:04:00 
Welcome message from James Randi
Those at the 2013 Australian Skeptics National Convention were delighted to see James Randi on the big screen.
0:08:08 
Australian Skeptics Awards
Who were the winners of this year's awards? Find out with news from the convention.
0:14:10 
Dr Rachie Reports... with Dr Rachael Dunlop
This week Dr Rachie finds herself in Qatar where she is attending a conference on toxins. She tells us about the recent court case involving the Australian Vaccination Network (or soon be called... ?? Who know? Maybe you can think up a good name for them.)
0:24:20 
A Week in Science
The Royal Institution of Australia (RiAus) is a national scientific not-for-profit organisation with a mission to bring science to people and people to science.
0:28:10 
Maynard's Spooky Action...&amp;nbsp;
Interviews with delegates and guests at the Australian Skeptics Convention.
This week Maynard chats to Ketan Joshi - Mr. X - Kevin Davies - Graham Wilson</t>
  </si>
  <si>
    <t>ZooDu9IHbdg</t>
  </si>
  <si>
    <t>https://youtu.be/PIVOBMGPlAY</t>
  </si>
  <si>
    <t>The Skeptic Zone %23272 - 4.Jan.2014</t>
  </si>
  <si>
    <t>Introduction
Richard Saunders
0:02:40 
An interview with Dr Eugenie C. Scott
Eugenie Scott is a physical anthropologist who has been the executive director of the National Center for Science Education (NCSE) since 1987. She is a leading critic of young earth creationism and intelligent design.
0:37:00 
A stoll around Google
Richard Saunders chats to Chris who work at Google HQ.
0:42:40 
Maynard's Spooky Action...&amp;nbsp;
Interviews with delegates and guests at the Australian Skeptics Convention.
This week Maynard chats to...&amp;nbsp;
Dr Steve Roberts
Shelley Stocken
0:53:35 
A Week in Science
The Royal Institution of Australia (RiAus) is a national scientific not-for-profit organisation with a mission to bring science to people and people to science.</t>
  </si>
  <si>
    <t>PIVOBMGPlAY</t>
  </si>
  <si>
    <t>https://youtu.be/okkzWtbE3zA</t>
  </si>
  <si>
    <t>The Skeptic Zone %23287 - 20.April.2014</t>
  </si>
  <si>
    <t>Introduction
Richard Saunders
&amp;nbsp;
0:04:50
A Grain of Salt with Eran Segev
This week Eran chats to Michael Marshall from 'Skeptics with a K' podcast and one of the people behind the QED convention.
&amp;nbsp;
0:27:27
A Week in Science
The Royal Institution of Australia (RiAus) is a national scientific not-for-profit organisation with a mission to bring science to people and people to science.
&amp;nbsp;
0:31:13
Evidence, Please with Jo Alabaster.
Jo reads a newspaper report on the real dangers of Whooping Cough.
&amp;nbsp;
0:34:50
Mars Mission update
An interview with Dr Besh Saab who updates us on his Mars mission simulation.</t>
  </si>
  <si>
    <t>okkzWtbE3zA</t>
  </si>
  <si>
    <t>https://youtu.be/zWRkd524Zfc</t>
  </si>
  <si>
    <t>The Skeptic Zone %23269 - 15.Dec.2013</t>
  </si>
  <si>
    <t>Introduction
Richard Saunders
and Stefan Sojka
0:06:05 
Maynard's Spooky Action...&amp;nbsp;
Interviews with delegates and guests at the Australian Skeptics Convention.
This week Maynard chats to...&amp;nbsp;
Dr Paul Willis
Agent Smith
Tim Medham
Dr Rachie
0:33:15 
A Week in Science
The Royal Institution of Australia (RiAus) is a national scientific not-for-profit organisation with a mission to bring science to people and people to science.
0:37:20 
An interview with Sharon Hill
A review of Doubtful News over the past 12 months</t>
  </si>
  <si>
    <t>zWRkd524Zfc</t>
  </si>
  <si>
    <t>https://youtu.be/jsBb0ZasN-0</t>
  </si>
  <si>
    <t>The Skeptic Zone %23285 - 6.April.2014</t>
  </si>
  <si>
    <t>0:00:00
Introduction
Richard Saunders
&amp;nbsp;
0:05:25
Michael Kruse from Bad Science Watch
Bad Science Watch is an independent non-profit consumer protection watchdog and science advocacy organization dedicated to improving the lives of Canadians by countering bad science.
&amp;nbsp;
0:32:45
Your Stars For April
With our very own Astrologger, Dr Duarf Ekaf
&amp;nbsp;
0:38:50A Week in Science
The Royal Institution of Australia (RiAus) is a national scientific not-for-profit organisation with a mission to bring science to people and people to science.
&amp;nbsp;
0:41:40
Sydney Skeptics in the Pub
A chat to some pubbers about other events going on around Sydney</t>
  </si>
  <si>
    <t>jsBb0ZasN-0</t>
  </si>
  <si>
    <t>https://youtu.be/_LJ6ploG4S0</t>
  </si>
  <si>
    <t>The Skeptic Zone %23258 - 29.Sep.2013</t>
  </si>
  <si>
    <t>Introduction
Richard Saunders
0:05:15 
Mr. George Hrab&amp;nbsp;
What's it like to MC 'The Amazing Meeting'? How cool is it to lead a band?
These are some of the questions we put to singer and podcaster George Hrab.
0:36:40
A Week in Science
The Royal Institution of Australia (RiAus) is a national scientific not-for-profit organisation with a mission to bring science to people and people to science.
0:39:25 
Dr Stefan Sojka
"Mind Your Back" is the new hit single from 'Dr' Sojka. Download the song and support this important message.
0:45:23 
Bad Science Watch Canada
We chat to Michael Kruse from Bad Science Watch and learn about their battle against homeopathy and other quackery.</t>
  </si>
  <si>
    <t>_LJ6ploG4S0</t>
  </si>
  <si>
    <t>https://youtu.be/cdN9oO-5hgI</t>
  </si>
  <si>
    <t>The Skeptic Zone %23294 - 8.June.2014</t>
  </si>
  <si>
    <t>0:00:00
Introduction
Richard Saunders
&amp;nbsp;
0:05:05
A Grain of Salt with Eran Segev
This week Eran address the crowd in Manchester and talks about Australian Skeptics.
&amp;nbsp;
0:25:15
A Week in Science
The Royal Institution of Australia (RiAus) is a national scientific not-for-profit organisation with a mission to bring science to people and people to science.
&amp;nbsp;
0:28:40
An interview with Theo Clark
Richard Saunders talks to Theo about his book Humbug!: The Skeptic's Field Guide to Spotting Fallacies and Deceptive Arguments.
&amp;nbsp;
0:44:15
Sydney Skeptics in the Pub
We chat to pubbers to find out what they like about this social and educational event.</t>
  </si>
  <si>
    <t>cdN9oO-5hgI</t>
  </si>
  <si>
    <t>https://youtu.be/YYCSY2fqJRA</t>
  </si>
  <si>
    <t>The Skeptic Zone %23297 - 29.June.2014</t>
  </si>
  <si>
    <t>0:00:00
Introduction
Richard Saunders
&amp;nbsp;
0:07:40
A Grain of Salt with Eran Segev
This week Eran chats to Dr Brad McKay from the TV show Embarrassing Bodies Down Under.
&amp;nbsp;
0:19:44
A Week in Science
The Royal Institution of Australia (RiAus) is a national scientific not-for-profit organisation with a mission to bring science to people and people to science.
&amp;nbsp;
0:23:12
Maynard on the street
Where is Maynard? What's he up to? Find out more when we find him on the street.
&amp;nbsp;
0:27:26
Robert Blaskiewicz with a Burzynski update
Houston doctor Stanislaw Burzynski is in the news again.. for the wrong reasons. We find out more from Robert Blaskiewicz.
&amp;nbsp;
0:39:40
Evidence, Please with Jo Alabaster.
Jo and rats. Rats and science. Jo, rats and science. Why would you want anything more?</t>
  </si>
  <si>
    <t>YYCSY2fqJRA</t>
  </si>
  <si>
    <t>https://youtu.be/cML8M6TN5GI</t>
  </si>
  <si>
    <t>The Skeptic Zone %23266 - 24.Nov.2013</t>
  </si>
  <si>
    <t>Introduction
Richard Saunders and Maynard
0:05:00 
Sense about Science
We chat with Dr Chris Peters about the 'Ask for the Evidence' program.
0:15:00 
Maynard's Spooky Action... Part 1
UFOs over Newcastle? Maynard finds out more with Ian Kirkwood.
0:26:50 
A Week in Science
The Royal Institution of Australia (RiAus) is a national scientific not-for-profit organisation with a mission to bring science to people and people to science.
0:30:00 
Maynard's Spooky Action... Part 2
Random interviews with delegates and guests at the Australian Skeptics Convention.</t>
  </si>
  <si>
    <t>cML8M6TN5GI</t>
  </si>
  <si>
    <t>https://youtu.be/gY3xpRVdUH0</t>
  </si>
  <si>
    <t>The Skeptic Zone %23253 - 25.Aug.2013</t>
  </si>
  <si>
    <t>0:00:00
IntroductionRichard Saunders
0:05:00
Julie Lada the Skeptical Vet&amp;nbsp;We catch up with Julie Lada who tells us about her adventures and encounters with woo woo in becoming a vet.
0:21:00
A Week in ScienceThe&amp;nbsp;Royal Institution of Australia (RiAus)&amp;nbsp;is a national scientific not-for-profit organisation with a mission to &amp;lsquo;bring science to people and people to science&amp;rsquo;.
0:25:00
Maynard&amp;rsquo;s Spooking Action...Maynard interviews Marlowe Cassetti about the early days of NASA and his thoughts on the so-called "moon landing hoax".
0:51:05
Eugenie Scott inducted into the IIG Hall of HonorThe audio of a video shown at the CFI in Hollywood, CA on July 29th, 2013 during the IIG Awards for Eugenie Scott's induction into the IIG Hall of Honor.</t>
  </si>
  <si>
    <t>gY3xpRVdUH0</t>
  </si>
  <si>
    <t>https://youtu.be/wkMPG0VNJCo</t>
  </si>
  <si>
    <t>The Skeptic Zone %23278 - 16.Feb.2014</t>
  </si>
  <si>
    <t>Introduction
Richard Saunders
&amp;nbsp;
0:04:50
A Chat with Prof. Richard Wiseman
Richard Wiseman is Professor of the Public Understanding of Psychology at the University of Hertfordshire in the United Kingdom. He is also the man behind many viral videos and best selling books.
&amp;nbsp;
0:36:50
A Week in Science
The Royal Institution of Australia (RiAus) is a national scientific not-for-profit organisation with a mission to bring science to people and people to science.</t>
  </si>
  <si>
    <t>wkMPG0VNJCo</t>
  </si>
  <si>
    <t>https://youtu.be/GJ9clDaKs2E</t>
  </si>
  <si>
    <t>The Skeptic Zone %23289 - 4.May.2014</t>
  </si>
  <si>
    <t>Introduction
Richard Saunders
0:03:50
A Grain of Salt with Eran Segev
This week Eran chats to Susan Gerbic and Mark Edward from QED Manchester.
0:27:10
A Week in Science
The Royal Institution of Australia (RiAus) is a national scientific not-for-profit organisation with a mission to bring science to people and people to science.
0:30:26
Out and about with the Skeptics
Members of Australian Skeptics attend a talk by Dr Karl in Sydney and then head for 'Skeptics in the Pub' to review some videos from the archives.
0:43:30
Evidence, Please with Jo Alabaster.
Jo reads the public statement from the HCCC &amp;ndash; Warning about the Australian Vaccination-skeptics Network, Inc. (&amp;lsquo;AVN&amp;rsquo;), formerly known as Australian Vaccination Network Inc.</t>
  </si>
  <si>
    <t>GJ9clDaKs2E</t>
  </si>
  <si>
    <t>https://youtu.be/T00yRt1Hs_Q</t>
  </si>
  <si>
    <t>The Skeptic Zone %23298 - 6.July.2014</t>
  </si>
  <si>
    <t>0:00:00
Introduction
Richard Saunders
&amp;nbsp;
0:04:00
Evidence, Please with Jo Alabaster.
What's in your food? Before you run downsatirs and open the fridge, have a listen to Jo's report on food additives.
&amp;nbsp;
0:19:44
A Week in Science
The Royal Institution of Australia (RiAus) is a national scientific not-for-profit organisation with a mission to bring science to people and people to science.
&amp;nbsp;
0:27:26
Promoting Women of Science
Guest reporter Kevin Davies chats to Kylie Walker from the Australian Academy of Science. Learn how you can help promote Australian Women of Science.
&amp;nbsp;
0:27:26
Saunders on the Radio
Last week, the weeeeee small hours, Richard Saunders in San Francisco, called in to Sydney radio to chat with Luke Boner about people who claim to talk with the dead and much more. Now... what is this about Saunders and rats?</t>
  </si>
  <si>
    <t>T00yRt1Hs_Q</t>
  </si>
  <si>
    <t>https://youtu.be/r7avQtO8BKk</t>
  </si>
  <si>
    <t>The Skeptic Zone %23279 - 23.Feb.2014</t>
  </si>
  <si>
    <t>Introduction
Richard Saunders
&amp;nbsp;
0:06:20
An interview with Ann Druyan and Dr Neil deGrasse Tyson&amp;nbsp;
Cosmos: A Space-Time Odyssey is a follow-up to Cosmos: A Personal Voyage, which was presented by Carl Sagan. The new series' presenter will be Neil deGrasse Tyson. The executive producers are Seth MacFarlane and Ann Druyan.
&amp;nbsp;
0:32:38
A Week in Science
The Royal Institution of Australia (RiAus) is a national scientific not-for-profit organisation with a mission to bring science to people and people to science.
&amp;nbsp;
0:36:35
Dr Rachie Reports with Dr Rachael Dunlop
An interview with Dr Ken Harvey who tells us more about the proposed deal between Swisse Wellness and La Trobe University.</t>
  </si>
  <si>
    <t>r7avQtO8BKk</t>
  </si>
  <si>
    <t>https://youtu.be/C-JwjPNI4zc</t>
  </si>
  <si>
    <t>The Skeptic Zone %23292 - 25.May.2014</t>
  </si>
  <si>
    <t>0:00:00
Introduction
Richard Saunders
&amp;nbsp;
0:06:18
Australian Skeptics Dinner
Join Sydney Skeptics with remarks from Richard Saunders and Tim Mendham with news on the next issue of 'The Skeptic'.
&amp;nbsp;
0:44:40
Evidence, Please with Jo Alabaster
Jo heads for Canberra Skeptics in the Pub and chats to Andrew Gould and Ken McLeod.
&amp;nbsp;
0:35:35
A Week in Science
The Royal Institution of Australia (RiAus) is a national scientific not-for-profit organisation with a mission to bring science to people and people to science.
&amp;nbsp;
0:39:00
A Grain of Salt with Eran Segev
This week Eran chats to Prof Chris French from QED Manchester</t>
  </si>
  <si>
    <t>C-JwjPNI4zc</t>
  </si>
  <si>
    <t>https://youtu.be/PIiB3HGjm6w</t>
  </si>
  <si>
    <t>The Skeptic Zone %23291 - 16.May.2014</t>
  </si>
  <si>
    <t>0:00:00
Introduction
Richard Saunders
&amp;nbsp;
0:06:18
Maynard's Spooky Action...
Maynard at Paracon 2014 - part 2.
Interviews with...
Rex Gilroy - Yowie hunter
Mark Wallbank - Strange creatures
Ben Hansen - TV's 'Fact or Fake'
&amp;nbsp;
0:35:35
A Week in Science
The Royal Institution of Australia (RiAus) is a national scientific not-for-profit organisation with a mission to bring science to people and people to science.
&amp;nbsp;
0:39:00
A Grain of Salt with Eran Segev
This week Eran chats to Mike Hall from QED Manchester.</t>
  </si>
  <si>
    <t>PIiB3HGjm6w</t>
  </si>
  <si>
    <t>https://youtu.be/ZELJrgUvkKs</t>
  </si>
  <si>
    <t>The Skeptic Zone %23281 - 9.March.2014</t>
  </si>
  <si>
    <t>Introduction
Richard Saunders
&amp;nbsp;
0:03:25
An interview with Dr Besh Saab
We chatch up with the man who hopes to one of the first people on Mars.
&amp;nbsp;
0:22:30
A Week in Science
The Royal Institution of Australia (RiAus) is a national scientific not-for-profit organisation with a mission to bring science to people and people to science.
&amp;nbsp;
0:25:40
Maynard's Spooky Action...&amp;nbsp;
Maynard takes us into the operation theatre of his local vet. Will Tinkerbell the 19 year old cat pull through?
&amp;nbsp;
0:40:49
Picking the Cosmos Winners
Just how do we come up with a number between 1 and 1,000,000,000? Find out!
&amp;nbsp;
0:44:53
Sydney Skeptics in the Pub
Chatting with pubbers... The question this time is what should the AVN be called now?</t>
  </si>
  <si>
    <t>ZELJrgUvkKs</t>
  </si>
  <si>
    <t>https://youtu.be/_I7pgxIJrgQ</t>
  </si>
  <si>
    <t>The Skeptic Zone %23264 - 9.Nov.2013</t>
  </si>
  <si>
    <t>Introduction
Richard Saunders
0:02:40 
Maynard's Spooky Action...
Maynard interviews Dr Rob Morrison about 'The Curiosity Show', an Australian educational children's television show produced from 1972 to 1990. Find out how the show started, some of the adventures along the way and how you and your children can now enjoy this landmark of Australian TV.
0:27:10 
A Week in Science
The Royal Institution of Australia (RiAus) is a national scientific not-for-profit organisation with a mission to bring science to people and people to science.
0:30:55 
Don't get fooled at the Track
From the Scamwatch web site, advice about not getting taken for a ride at the racing track.
0:38:11 
Sydney Skeptics in the Pub&amp;nbsp;
The question this week... If you could go to Mars but not come back.. would you?</t>
  </si>
  <si>
    <t>_I7pgxIJrgQ</t>
  </si>
  <si>
    <t>https://youtu.be/_CzibfR3gPI</t>
  </si>
  <si>
    <t>The Skeptic Zone %23273 - 13.Jan.2014</t>
  </si>
  <si>
    <t>0:00:00 
Introduction
Richard Saunders
0:03:35 
An interview with Dr Simon Singh
Simon chats about his new book, "The Simpsons and Their Mathematical Secrets" as well as the recent changes to the libel laws in England.
0:26:30 
A Week in Science
The Royal Institution of Australia (RiAus) is a national scientific not-for-profit organisation with a mission to bring science to people and people to science.
0:29:55 
Maynard's Spooky Action...&amp;nbsp;
What will 2014 bring us? Maynard asks skeptical people at Sydney Skeptics in the Pub for their predictions.</t>
  </si>
  <si>
    <t>_CzibfR3gPI</t>
  </si>
  <si>
    <t>https://youtu.be/mYXkBsx7JPI</t>
  </si>
  <si>
    <t>The Skeptic Zone %23288 - 27.April.2014</t>
  </si>
  <si>
    <t>Introduction
Richard Saunders
&amp;nbsp;
0:03:30A Grain of Salt with Eran Segev
This week Eran chats to Paul Zenon about being a skeptic and magician.
&amp;nbsp;
0:19:00A Week in Science
The Royal Institution of Australia (RiAus) is a national scientific not-for-profit organisation with a mission to bring science to people and people to science.
&amp;nbsp;
0:22:58Evidence, Please with Jo Alabaster.
Jo reads a newspaper report about those whacky anti-vax people.
&amp;nbsp;
0:28:50Dr Paul Willis
The man behind 'A Week in Science' with news of The Science of Doctor Who tour.</t>
  </si>
  <si>
    <t>mYXkBsx7JPI</t>
  </si>
  <si>
    <t>https://youtu.be/cHkqp3QjqYQ</t>
  </si>
  <si>
    <t>The Skeptic Zone %23261 - 20.Oct.2013</t>
  </si>
  <si>
    <t>Introduction
Richard Saunders
0:03:36 
Dr Rachie Reports.. with Dr Rachael Dunlop&amp;nbsp;
This week Dr Rachie chats with Dr David Hawkes from the Florey Institute in Melbourne. Just what is "The Skeptic Zone Virus"?
0:19:20 
The Health of Sydney Harbour
Richard Saunders takes a stroll down to the Sydney Institute of Marine Science and chats with Associate Professor Emma Johnston. The science of Sydney Harbour and more!
0:39:00 
A Week in Science
The Royal Institution of Australia (RiAus) is a national scientific not-for-profit organisation with a mission to bring science to people and people to science.
0:42:00 
Maynard's Spooky Action...
Maynard visits SkeptiCamp Sydney and interviews a wide range of people about all sorts of things.
Highlights include a chat with Peter and Vanessa.</t>
  </si>
  <si>
    <t>cHkqp3QjqYQ</t>
  </si>
  <si>
    <t>https://youtu.be/fqJZkYV2QiU</t>
  </si>
  <si>
    <t>The Skeptic Zone %23256 - 15.Sep.2013</t>
  </si>
  <si>
    <t>0:00:00 
Introduction
Richard Saunders
0:02:50 
Dr Pamela Gay&amp;nbsp;
Pamela tells us about CosmoQuest and what you can do to help this wonderful endeavour.
0:14:25 
A Week in Science
The Royal Institution of Australia (RiAus) is a national scientific not-for-profit organisation with a mission to bring science to people and people to science.
0:17:25 
An chat with Evan Bernstien
One of the rouges tells us about the early days of SGU
0:35:00 
Kevin Davies from Canberra Skeptics
More news on the upcoming Australian Skeptics National Convention
0:38:50 
Maynard's Spooky Action...
Maynard heads to the Power House Museum in Sydney and reports of the Big Night of Science with the Mystery Investigators Richard Saunders and Dr Rachie Dunlop. Also a chat to and Isabelle Kingsley from the Museum.</t>
  </si>
  <si>
    <t>fqJZkYV2QiU</t>
  </si>
  <si>
    <t>https://youtu.be/t49jd8Mgrv0</t>
  </si>
  <si>
    <t>The Skeptic Zone %23259 - 6.Oct.2013</t>
  </si>
  <si>
    <t>Introduction
Richard Saunders
0:05:30 
Dr Rachie Reports&amp;nbsp;
A recently identified link between a toxic amino acid found in blue-green algae and several motor neuron diseases could help researchers devise a therapy for the fatal conditions.
0:15:00 
Dr Rachie Reports
An interview with Warren Bonnet from Embiggen Books, followed by the launch of the book "The Explainer - From Deja Vu to Why the Sky Is Blue, and Other Conundrums" with Dr Mick Vagg and Dr Rachie.
0:26:15 
A message from Susan Gerbic
Guerrilla Skepticism on Wikipedia The mission of the Guerrilla Skepticism editing team is to improve skeptical content of Wikipedia. We do this by improving pages of our skeptic spokespeople, providing noteworthy citations, and removing the unsourced claims from paranormal and pseudoscientific pages. Why? Because evidence is cool. We train &amp;ndash; We mentor &amp;ndash; Join us.
0:30:10 
Saunders on the Radio
From the vault, Richard Saunders talks about the Mind-Body-Spirit Expo in Sydney.
0:42:40 
A Week in Science
The Royal Institution of Australia (RiAus) is a national scientific not-for-profit organisation with a mission to bring science to people and people to science.
0:48:40 
George Hrab "Small Comfort"
For Adele, a little Tabby cat who lived in Sydney, Australia.</t>
  </si>
  <si>
    <t>t49jd8Mgrv0</t>
  </si>
  <si>
    <t>https://youtu.be/3W1krm1KMQI</t>
  </si>
  <si>
    <t>The Skeptic Zone %23293 - 1.June.2014</t>
  </si>
  <si>
    <t>0:00:00
Introduction
Richard Saunders
&amp;nbsp;
0:06:12
A Grain of Salt with Eran Segev
This week Eran chats to Nathan "Nate" Phelps an American-born Canadian author, LGBT rights activist, and public speaker on the topics of religion and child abuse.
&amp;nbsp;
0:30:35
A Week in Science
The Royal Institution of Australia (RiAus) is a national scientific not-for-profit organisation with a mission to bring science to people and people to science.
&amp;nbsp;
0:35:10
A day in the Blue Mountains
Richard Saunders travels to the Blue Mountains west of Sydney to do some filming for "The Vaccination Chronicles" and chats to Jo Alabaster and Peter Bowditch.
&amp;nbsp;
0:50:45
Maynard's Spooky Action...
Good Eye Health. Maynard interviews Dr Peter Davies about Macular Degeneration.</t>
  </si>
  <si>
    <t>3W1krm1KMQI</t>
  </si>
  <si>
    <t>https://youtu.be/iPqt_o8ryQg</t>
  </si>
  <si>
    <t>The Skeptic Zone %23257 - 22.Sep.2013</t>
  </si>
  <si>
    <t>0:00:00 
Introduction
Richard Saunders
0:03:40 
Besh Saab off to Mars?&amp;nbsp;
Want to go to another planet on a one way ticket? Beah Saab tells us why he is just the man to do it!
0:28:15 
A Week in Science
The Royal Institution of Australia (RiAus) is a national scientific not-for-profit organisation with a mission to bring science to people and people to science.
0:31:40 
Maynard's Spooky Action...
Maynard chats to Dr Pamela Gay and then to some of the people who came to hear her at Sydney Skeptics in the Pub.
0:43:25 
Your Stars?&amp;nbsp;
What do the stars have in store for you? Find out more...</t>
  </si>
  <si>
    <t>iPqt_o8ryQg</t>
  </si>
  <si>
    <t>https://youtu.be/48F3k7pvjeI</t>
  </si>
  <si>
    <t>The Skeptic Zone %23283 - 23.March.2014</t>
  </si>
  <si>
    <t>0:00:00
Introduction
Richard Saunders
&amp;nbsp;
0:06:00
An interview with&amp;nbsp;Kirill&amp;nbsp;Alferov&amp;nbsp;from the Russian Skeptics
In a first for the Skeptics Zone, we chat to a representative from the Russian Skeptics and discover that science and reason are alive and well in Moscow.
&amp;nbsp;
0:23:54
A Week in Science
The Royal Institution of Australia (RiAus) is a national scientific not-for-profit organisation with a mission to bring science to people and people to science.
&amp;nbsp;
0:27:30
Dr Rachie Reports with Dr Rachael Dunlop
From 2009, Dr Rachie's first report on the AVN. How things have changed!
&amp;nbsp;
0:41:30
An interview with Frank Mosher from the Sacramento Area Skeptics
The Sacramento Area Skeptics were created in 2008 in an effort to organize a way for skeptics in the Sacramento area to meet one another. They organize lectures, co-host the annual SkeptiCal Conference, and host monthly social gatherings where like minds can discuss various topics over a pint. They work to promote science and critical thinking in the area and around the world and hope you join them in their effort.</t>
  </si>
  <si>
    <t>48F3k7pvjeI</t>
  </si>
  <si>
    <t>https://youtu.be/OtbdV6wbEV8</t>
  </si>
  <si>
    <t>The Skeptic Zone %23299 - 13.July.2014</t>
  </si>
  <si>
    <t>0:00:00
Introduction
Richard Saunders with Bob Novella and Evan Bernstein
&amp;nbsp;
0:02:03
Evidence, Please with Jo Alabaster.
News from Queensland about Whooping Cough.
&amp;nbsp;
0:10:07
A Week in Science
The Royal Institution of Australia (RiAus) is a national scientific not-for-profit organisation with a mission to bring science to people and people to science.
&amp;nbsp;
0:13:06
Interviews from TAM 2014
Richard Saunders bumps into:&amp;nbsp;
Derek Colanduno
Sharon Hill
George Hrab
James Randi</t>
  </si>
  <si>
    <t>OtbdV6wbEV8</t>
  </si>
  <si>
    <t>https://youtu.be/kR-Rym_nIHk</t>
  </si>
  <si>
    <t>The Skeptic Zone %23290 - 11.May.2014</t>
  </si>
  <si>
    <t>Introduction
Richard Saunders
&amp;nbsp;
0:06:30
Maynard's Spooking Action...
This week Maynard and Saunders visit Paracon 2014.
Interviews with...
Alex Cayas
Peta Banks
Alison Oborn
Robert Murch
Ashley Hall
Murray Byfield
Emma and Erin
&amp;nbsp;
0:41:24
A Week in Science
The Royal Institution of Australia (RiAus) is a national scientific not-for-profit organisation with a mission to bring science to people and people to science.
&amp;nbsp;
0:44:40
Evidence, Please with Jo Alabaster.
In a word.... Underpants. Yes, Jo gets to the bottom of the claims of "The Smart Underwear Designed to Shield Against Mobile Phone Radiation". Is it a bum deal? Don't make an ass of yourself, listen to Jo!</t>
  </si>
  <si>
    <t>kR-Rym_nIHk</t>
  </si>
  <si>
    <t>https://youtu.be/vQfI-fy8QJU</t>
  </si>
  <si>
    <t>The Skeptic Zone %23280 - 2.March.2014</t>
  </si>
  <si>
    <t>Introduction
Richard Saunders
&amp;nbsp;
0:03:42
An interview with Chas Licciardello
Dr Rachie Dunlop and Richard Saunders head over to ABC TV to chat to Chas who is one of the team behind 'The Checkout'.
&amp;nbsp;
0:28:42
A Week in Science
The Royal Institution of Australia (RiAus) is a national scientific not-for-profit organisation with a mission to bring science to people and people to science.
&amp;nbsp;
0:31:45
Ann Druyan and Dr Neil deGrasse Tyson
Cosmos: A Space-Time Odyssey is a follow-up to Cosmos: A Personal Voyage, which was presented by Carl Sagan. The new series' presenter will be Neil deGrasse Tyson. The executive producers are Seth MacFarlane and Ann Druyan.</t>
  </si>
  <si>
    <t>vQfI-fy8QJU</t>
  </si>
  <si>
    <t>https://youtu.be/9wkhZHBPNA4</t>
  </si>
  <si>
    <t>The Skeptic Zone %23263 - 3.Nov.2013</t>
  </si>
  <si>
    <t>Introduction
Richard Saunders
0:05:15 
Science Teachers' Association of New South Wales Inc.
Young Scientist Awards&amp;nbsp;
Richard Saunders takes a trip to the city of Wollongong to help present the 2013 Young Scientist Awards.
0:13:40 
Mind Body Spirit
Join Richard Saunders has he wonders around the maze of newage stalls at Sydney's Mind Body Spirit.
0:21:30 
A Week in Science
The Royal Institution of Australia (RiAus) is a national scientific not-for-profit organisation with a mission to bring science to people and people to science.
0:24:00 
Maynard's Spooky Action...
Maynard visits SkeptiCamp Sydney and interviews a wide range of people about all sorts of things.
Highlights include a chat with Kate and Robin.</t>
  </si>
  <si>
    <t>9wkhZHBPNA4</t>
  </si>
  <si>
    <t>https://youtu.be/SCCq7qtQt1k</t>
  </si>
  <si>
    <t>The Skeptic Zone %23286 - 13.April.2014</t>
  </si>
  <si>
    <t>Introduction
Richard Saunders
&amp;nbsp;
0:05:15
Press release from Australian Skeptics
The press release from Australian Skeptics on the National Health &amp;amp; Medical Research Council draft information paper on the effectiveness of homeopathy.
&amp;nbsp;
0:12:20
Homeopathy Awareness Week
Lauren Cochrane from the Canberra Skeptics reads the information from this new web site.
&amp;nbsp;
0:18:00
Science vs. Homeopathy
Audio of a short TV debate between Professor John Dwyer and Australian Homeopathic Association's Ana Lamaro
&amp;nbsp;
0:21:10
We can't have it both ways on homeopathy
Opinion piece by Dr Ken Harvey
&amp;nbsp;
0:28:50
Evidence, Please.
Jo Alabaster with news on the Better Health Channel's web posting on homeopathy.
&amp;nbsp;
0:35:05
Press release from Homeopathy Plus
A response to the findings of the National Health &amp;amp; Medical Research Council
&amp;nbsp;
0:41:00
A Week in Science
The Royal Institution of Australia (RiAus) is a national scientific not-for-profit organisation with a mission to bring science to people and people to science.
&amp;nbsp;
0:44:35
Dr Rachie Reports with Dr Rachael Dunlop
Acupuncture jumping the gun. Acupuncture in emergency departments. Bad science and bad practice.</t>
  </si>
  <si>
    <t>SCCq7qtQt1k</t>
  </si>
  <si>
    <t>https://youtu.be/r34CeJ6W0Tk</t>
  </si>
  <si>
    <t>The Skeptic Zone %23274 - 17.Jan.2014</t>
  </si>
  <si>
    <t>Introduction
Richard Saunders
0:05:20 
An interview with Susan Gerbic
Susan chats about Guerrilla Skepticism on Wikipedia - GSoW and her experiences with breast cancer.
0:22:00 
A Week in Science
The Royal Institution of Australia (RiAus) is a national scientific not-for-profit organisation with a mission to bring science to people and people to science.
0:25:53 
Maynard's Spooky Action...&amp;nbsp;
Interviews with delegates and guests at the Australian Skeptics Convention.
This week Maynard chats to...&amp;nbsp;
Skeptic of the Year, Professor Simon Chapman
Cris Kennedy Director, CSIRO Discovery Centre and the 'Land Research Mural'
Dan Buzzard and anti-vaxxers</t>
  </si>
  <si>
    <t>r34CeJ6W0Tk</t>
  </si>
  <si>
    <t>https://youtu.be/hvQ-M_MnFoo</t>
  </si>
  <si>
    <t>The Skeptic Zone %23260 - 13.Oct.2013</t>
  </si>
  <si>
    <t>Introduction
Richard Saunders
0:05:25 
Maynard's Spooky Action...
Maynard visits SkeptiCamp Sydney and interviews a wide range of people about all sorts of things.
Highlights include a chat with Heidi Robertson from the Northern Rivers, Spoon Bending with Saunders and Cup Cakes!
0:55:40 
A Week in Science
The Royal Institution of Australia (RiAus) is a national scientific not-for-profit organisation with a mission to bring science to people and people to science.</t>
  </si>
  <si>
    <t>hvQ-M_MnFoo</t>
  </si>
  <si>
    <t>https://youtu.be/cLJpneO2C-A</t>
  </si>
  <si>
    <t>The Skeptic Zone %23276 - 2.Feb.2014</t>
  </si>
  <si>
    <t>Introduction
Richard Saunders
0:03:00 
An interview with Loretta Marron OAM
Loretta Marron, three-time winner of Australian Skeptics&amp;rsquo; Skeptic of the Year award, has been granted a 2014 Medal (OAM) in the General Division of the Order of Australia &amp;ldquo;for service to community health&amp;rdquo;. Loretta has made great contributions to public health and the exposure of dangerous and discredited treatments that profit through offering spurious cures to the vulnerable and ill, and is a highly worthy recipient of this award.
0:20:40 
A Week in Science
The Royal Institution of Australia (RiAus) is a national scientific not-for-profit organisation with a mission to bring science to people and people to science.
0:24:00 
Maynard's Spooky Action...&amp;nbsp;
Interviews with delegates and guests at the Australian Skeptics Convention.
This week Maynard chats to...&amp;nbsp;
A PhD in Earth Sciences
Some more 'Agent Smiths'
Mike McRae
Richard Saunders, Jo Alabaster and more people at the close of the convention.</t>
  </si>
  <si>
    <t>cLJpneO2C-A</t>
  </si>
  <si>
    <t>https://youtu.be/F6MtQnaxyGA</t>
  </si>
  <si>
    <t>The Skeptic Zone %23277 - 9.Feb.2014</t>
  </si>
  <si>
    <t>0:00:00
IntroductionRichard Saunders
0:04:16
Ken Harvey quits over Swisse-La Trobe deal rejected by other unisA report from the Australian Skeptics Website.
0:11:11
A Week in ScienceThe&amp;nbsp;Royal Institution of Australia (RiAus)&amp;nbsp;is a national scientific not-for-profit organisation with a mission to bring science to people and people to science.
0:14:10
Maynard's Spooky Action...&amp;nbsp;Interviews from Skeptics in the PubRob Byrne from Rotary on the End Polio Now campaignJoanne BenhamuMargaret-Ann TaitRob from BrazilJo AlabasterPeter Bowdtich</t>
  </si>
  <si>
    <t>F6MtQnaxyGA</t>
  </si>
  <si>
    <t>https://youtu.be/OcNH9gGExi0</t>
  </si>
  <si>
    <t>The Skeptic Zone %23271 - 28.Dec.2013</t>
  </si>
  <si>
    <t>0:00:00 
Introduction
Richard Saunders
0:02:50 
Maynard's Spooky Action...&amp;nbsp;
Interviews with delegates and guests at the Australian Skeptics Convention.
This week Maynard chats to...&amp;nbsp;
Shane Greenup
Jo Alabaster
Peter Bowditch
0:26:10 
Predictions for 2013 from Skeptics
Maynard in January 2013 asking Skeptics for their predictions</t>
  </si>
  <si>
    <t>OcNH9gGExi0</t>
  </si>
  <si>
    <t>https://youtu.be/jbPZqShwHqQ</t>
  </si>
  <si>
    <t>The Skeptic Zone %23295 - 15.June.2014</t>
  </si>
  <si>
    <t>0:00:00 
Introduction
Richard Saunders
0:04:10 
A Grain of Salt with Eran Segev
This week Eran talks with Jonny Scaramanga who grew up in the UK as a Christian fundamentalist. Most people think this kind of fundamentalism does not exist in Britain, or it is limited to certain ethnic communities, like black pentecostals. They have no idea what fundamentalists believe, and certainly no clue what it&amp;rsquo;s like to be one.
0:16:10 
A Week in Science
The Royal Institution of Australia (RiAus) is a national scientific not-for-profit organisation with a mission to bring science to people and people to science.
0:19:35 
Signe Cane and Vaccination Conspiracy Theories
Why you should ignore what anti-vaxxers have to say.
Signe is a Sydney-based freelance science writer and radio broadcaster, her articles have appeared in Australian Geographic, The Scientist, Australasian Science, New Philosopher and other outlets.
0:26:15 
Evidence, Please with Jo Alabaster.
Young mothers look out! Jo with the inside information on woo with you're expecting.
0:36:55 
Roving reporter Dr Krissy Wilson
Krissy chats about a new book, 'The Survival Hypothesis by Adam J. Rock' and her chapter.</t>
  </si>
  <si>
    <t>jbPZqShwHqQ</t>
  </si>
  <si>
    <t>https://youtu.be/tGWVky1tJkY</t>
  </si>
  <si>
    <t>The Skeptic Zone %23255 - 8.Sep.2013</t>
  </si>
  <si>
    <t>0:00:00 
Introduction
Richard Saunders
0:05:10 
Dr Colin Wright&amp;nbsp;
A chat with the juggling mathematician. Is there more than one kind of infinity? Find out over a cup of coffee.
0:24:40 
A Week in Science
The Royal Institution of Australia (RiAus) is a national scientific not-for-profit organisation with a mission to &amp;lsquo;bring science to people and people to science&amp;rsquo;.
0:27:13 
Maynard&amp;rsquo;s Spooky Action...
Maynard interviews Hubert van den Bergh, the author of "How To Sound Really Clever".
0:41:45 
Saunders on the Radio
From the audio valut, Richard Sanders chats to Mike Williams on Sydney radio about Spontaneous Human Combustion and Fire Walking</t>
  </si>
  <si>
    <t>tGWVky1tJkY</t>
  </si>
  <si>
    <t>https://youtu.be/vHRe5OecmKY</t>
  </si>
  <si>
    <t>The Skeptic Zone %23282 - 16.March.2014</t>
  </si>
  <si>
    <t>Introduction
Richard Saunders
&amp;nbsp;
0:06:30
An interview with Daniel Loxton
Daniel joins us to chat about his new book, Plesiosaur Peril (Tales of Prehistoric Life). A group of plesiosaurs -- ocean-dwelling cousins of the dinosaurs -- keeps safe by swimming in a family pod. But then one baby plesiosaur swims too far from its mother and attracts the attention of something very large and very hungry, and the struggle for survival is on. A unique blend of digital artwork and landscape photography illustrates this thrilling encounter.
&amp;nbsp;
0:21:43
A Week in Science
The Royal Institution of Australia (RiAus) is a national scientific not-for-profit organisation with a mission to bring science to people and people to science.
&amp;nbsp;
0:25:37
Dr Rachie Reports with Dr Rachael Dunlop
Who are the "Australian Vaccination-skeptics Network"? Find out with Dr Rachie.
&amp;nbsp;
0:36:13
Maynard's Spooky Action...&amp;nbsp;
Maynard takes Richard on a tour of a local record bar, just for fun!</t>
  </si>
  <si>
    <t>vHRe5OecmKY</t>
  </si>
  <si>
    <t>https://youtu.be/V_WgCJUPk8g</t>
  </si>
  <si>
    <t>The Skeptic Zone %23296 - 22.June.2014</t>
  </si>
  <si>
    <t>0:00:00
Introduction
Richard Saunders
&amp;nbsp;
0:03:15
Woo Weekend part #1
Join Jo Alabaster and Richard Saunders as they wander around the 'Winter Magic' festival at Katoomba in the Blue Mountains west of Sydney.
&amp;nbsp;
0:17:00
A Week in Science
The Royal Institution of Australia (RiAus) is a national scientific not-for-profit organisation with a mission to bring science to people and people to science.
&amp;nbsp;
0:20:07
Woo Weekend part #2
Richard, once again, heads for the festival of Mind Body Spirit in Sydney.
&amp;nbsp;
0:30:07
Evidence, Please with Jo Alabaster.
Jo continues her look into Parenting Skeptically. This week the early years of childhood.</t>
  </si>
  <si>
    <t>V_WgCJUPk8g</t>
  </si>
  <si>
    <t>https://youtu.be/JGDeuRCIO4Q</t>
  </si>
  <si>
    <t>The Skeptic Zone %23254 - 1.Sep.2013</t>
  </si>
  <si>
    <t>0:00:00 Introduction
Maynard? Well... okay... then Richard Saunders
0:05:50 Tess Corkish and the Global Warming Rap&amp;nbsp;
An interview with a keen young student who wants to visit Antarctica. Can you help?
0:21:50 A Week in Science
The Royal Institution of Australia (RiAus) is a national scientific not-for-profit organisation with a mission to &amp;lsquo;bring science to people and people to science&amp;rsquo;.
0:25:10 Interviews from the 15th European Skeptics Congress
With our special guest reporter Shane Greenup from rbutr.com - The 15th European Skeptics Congress, 23-25 August 2013, in Stockholm, Sweden. The conference is one in the series supported by the European Council of Skeptical Organisations.
With...
Michael Marshall
Catherine de Jong
PJ and Michael Heap
Marit Simonsen</t>
  </si>
  <si>
    <t>JGDeuRCIO4Q</t>
  </si>
  <si>
    <t>https://youtu.be/CzpxoVXa9zk</t>
  </si>
  <si>
    <t>The Skeptic Zone %23300 - 20.July.2014</t>
  </si>
  <si>
    <t>0:00:00
Introduction
Richard Saunders and Stefan Sojka.
0:13:17
Evidence, Please with Jo Alabaster.
Post-mortem from Brisskepticamp...
in a park.. and birds.. with
Ross Balch - president of Brisbane Skeptical Society
Phil Kent - secretary of Brisbane Skeptical Society
Lauren Cochrane - president of Canberra Skeptics
0:29:03
"Rev" Stefan Sojka
Miracle face recognition software.
0:33:07
A Week in Science
The Royal Institution of Australia (RiAus) is a national scientific not-for-profit organisation with a mission to bring science to people and people to science.
0:36:17
The Vaccination Chronicles
Featuring&amp;nbsp;
Verna Morris, Maureen Chuck, Ken McLeod, Monica Saville, Dr Richard Gordon,&amp;nbsp;
Dr Karl Kruszelnicki, John Bundock, Peter Bowditch and Lauren Cochrane</t>
  </si>
  <si>
    <t>CzpxoVXa9zk</t>
  </si>
  <si>
    <t>https://youtu.be/I2SogNQeqcE</t>
  </si>
  <si>
    <t>The Skeptic Zone %23302 - 3.Aug.2014</t>
  </si>
  <si>
    <t>0:00:00
Introduction
Richard Saunders
&amp;nbsp;
0:06:30
Interview with Heidi Robertson
Heidi fills us in on the Northern Rivers Vaccination Supporters and their work in promoting good science and good health.
&amp;nbsp;
0:13:17
Evidence, Please with Jo Alabaster.
Fake bomb detectors based on dowsing are making the news again. Jo digs deep!
&amp;nbsp;
0:25:40
A Week in Science
The Royal Institution of Australia (RiAus) is a national scientific not-for-profit organisation with a mission to bring science to people and people to science.
&amp;nbsp;
0:30:00
Cosmos DVD Compitition
A chance for someone in Australia to win the new Cosmos DVD set.
&amp;nbsp;
0:07:40
A Grain of Salt with Eran Segev
This week Eran chats to Rhys Morgan from the QED convention in Manchester.</t>
  </si>
  <si>
    <t>I2SogNQeqcE</t>
  </si>
  <si>
    <t>https://youtu.be/cidWXAWcK4o</t>
  </si>
  <si>
    <t>The Skeptic Zone %23301 - 27.July.2014</t>
  </si>
  <si>
    <t>0:00:00
Introduction
Richard Saunders
&amp;nbsp;
0:06:30
Interviews from TAM 2014
Live from Las Vegas it's;&amp;nbsp;
Kyle Sanders
Cathy Smith
Spoony Quine
&amp;nbsp;
0:19:20
Burzynski Updte
Bob Blaskiewicz with the latest information
&amp;nbsp;
0:25:40
A Week in Science
The Royal Institution of Australia (RiAus) is a national scientific not-for-profit organisation with a mission to bring science to people and people to science.
&amp;nbsp;
0:30:00
Maynard's Spooky Action...
The life of a Pharmacist. Maynard chats to John Bell, Chris Piggott and student Andrew.</t>
  </si>
  <si>
    <t>cidWXAWcK4o</t>
  </si>
  <si>
    <t>https://youtu.be/-wncjHFMuDA</t>
  </si>
  <si>
    <t>The Skeptic Zone %23322 - 21.Dec.2014</t>
  </si>
  <si>
    <t>0:00:00
Introduction
Richard Saunders
0:06:15
Maynard's Spooky Action...
Maynard chats to the one and only George Hrab from the Geologic Podcast.
(Please be advised that the interview contains adult themes.)
Following that Maynard catches up with Dick Smith.
0:34:20
A Week in Science
The Royal Institution of Australia (RiAus) is a national scientific not-for-profit organisation with a mission to bring science to people and people to science.
0:37:57
Evidence Please... with Jo Alabaster
Australian Skeptics National Convention review part #2.
and...... an Easter Egg for Xmas?</t>
  </si>
  <si>
    <t>-wncjHFMuDA</t>
  </si>
  <si>
    <t>https://youtu.be/pi6anYLYegs</t>
  </si>
  <si>
    <t>The Skeptic Zone %23326 - 17.Jan.2015</t>
  </si>
  <si>
    <t>0:00:00
Introduction
Richard Saunders
&amp;nbsp;
0:04:06
The Raw Skeptic Report
This week Heidi Robertson looks at what happens when you visit a woo fest and ask questions!
&amp;nbsp;
0:27:40
A Week in Science
The Royal Institution of Australia (RiAus) is a national scientific not-for-profit organisation with a mission to bring science to people and people to science.
&amp;nbsp;
0:32:18
Maynard's Spooky Action...
Maynard chats to Michael Marshall part #2
&amp;nbsp;
Easter Egg anyone?</t>
  </si>
  <si>
    <t>pi6anYLYegs</t>
  </si>
  <si>
    <t>https://youtu.be/Mj9CkyirXOE</t>
  </si>
  <si>
    <t>The Skeptic Zone %23314 - 26.Oct.2014</t>
  </si>
  <si>
    <t>Introduction
Richard Saunders and Jo Alabaster from Mind Body Wallet
&amp;nbsp;
0:04:00
Evidence Please... with Jo Alabaster
Look... up in the sky! It's a bird.. it's a plane... it's Chemtrails? Jo gives us the low down and the high up on these trails in teh sky.
&amp;nbsp;
0:17:00
Australian Skeptics Bent Spoon Award
An overview of some of the 2014 nominees.
&amp;nbsp;
0:22:37
A Week in Science
The Royal Institution of Australia (RiAus) is a national scientific not-for-profit organisation with a mission to bring science to people and people to science.
&amp;nbsp;
0:25:30
Mind Body Wallet Report
Jo Alabaster, Eran Segev, Alethea Dean and Richard Saunders live from the woo fest.
&amp;nbsp;
0:37:20
Maynard's Spooky Action...&amp;nbsp;
This week Maynard catches up with the Ghost Hunters Of South Coast and Territories.</t>
  </si>
  <si>
    <t>Mj9CkyirXOE</t>
  </si>
  <si>
    <t>https://youtu.be/EnEAHCkkNQI</t>
  </si>
  <si>
    <t>The Skeptic Zone %23341 - 3.May.2015</t>
  </si>
  <si>
    <t>0:00:00 
Introduction 
Richard Saunders 
&amp;nbsp;
0:05:10 
QED and Homeopathy with Michael Marshall 
Guest reporter Josh Godbee chats to Michael and brings us the news from the UK. 
&amp;nbsp;
0:29:00 A Week in Science 
The Royal Institution of Australia (RiAus) is a national scientific not-for-profit organisation with a mission to bring science to people and people to science. 
&amp;nbsp;
0:33:30 
Evidence Please... with Jo Alabaster 
Jo reports on the sad death of a young boy in Sydney after undergoing a bizarre alternative medicine treatment. 
&amp;nbsp;
0:38:30 
A chat with Alison Gaylard 
Alison gives us an overview of the recent "Immunisation advocacy workshop" in Sydney. Includes interviews with Heidi Robertson, Rachel Heap and Peter Bowditch.</t>
  </si>
  <si>
    <t>EnEAHCkkNQI</t>
  </si>
  <si>
    <t>https://youtu.be/KNufStCsnac</t>
  </si>
  <si>
    <t>The Skeptic Zone %23346 - 7.June.2015</t>
  </si>
  <si>
    <t>0:00:00
Introduction
Richard Saunders
&amp;nbsp;
0:05:23
Evidence Please... with Jo Alabaster&amp;nbsp;
Homeopathy under fire again in Australia and the UK. But does Jo give a HOOT??.&amp;nbsp;
&amp;nbsp;
0:16:30
A Week in Science
The Royal Institution of Australia (RiAus) is a national scientific not-for-profit organisation with a mission to bring science to people and people to science.
&amp;nbsp;
0:20:00
Report from Mind Body Wallet
Once again the Skeptic Zone heads to the festival of Mind Body Wallet and finds all sorts of amazing claims.... but do they stack up? (Spoiler.. no).&amp;nbsp;
Also we hear a report from Jo Benhamu from MBW in 2009.
&amp;nbsp;
0:44:00
Skepticamp Sydney&amp;nbsp;
A recording of a talk given by Richard Saunders, "We've heard it all before" about some of the sound bites from the New Age.</t>
  </si>
  <si>
    <t>KNufStCsnac</t>
  </si>
  <si>
    <t>https://youtu.be/kvYacFjZBkk</t>
  </si>
  <si>
    <t>The Skeptic Zone %23321 - 14.Dec.2014</t>
  </si>
  <si>
    <t>0:00:00
Introduction
Richard Saunders
&amp;nbsp;
0:04:00
Dr Paul Willis and a glass of red
Richard Saunders chats to Dr Paul Willis from Royal Institution of Australia (RiAus).
&amp;nbsp;
0:17:30
A Week in Science
The Royal Institution of Australia (RiAus) is a national scientific not-for-profit organisation with a mission to bring science to people and people to science.
&amp;nbsp;
0:20:36
The Raw Skeptic Report
This week Heidi Robertson from the Northern Rivers Vaccination Supporters (NRVS) looks at raw milk and its sale in Australia.
&amp;nbsp;
0:40:00
Maynard's Spooky Action...
Maynard chats to the crowd after 'An Everning with James Randi' night in Sydney. What does Lawrence Leung have to say about Santa?</t>
  </si>
  <si>
    <t>kvYacFjZBkk</t>
  </si>
  <si>
    <t>https://youtu.be/YU-qhWqYdU0</t>
  </si>
  <si>
    <t>The Skeptic Zone %23307 - 7.Sept.2014</t>
  </si>
  <si>
    <t>0:00:00
Introduction
Richard Saunders, Maynard and Jo Alabaster
&amp;nbsp;
0:03:00
Maynard's Spooky Action... Part #1
Maynard and Richard head to the Powerhouse Museum in Sydney to perform the Mystery Investigators show. Maynard also chats to Tilly Boleyn from the Powerhouse and others taking part in the science festival.
&amp;nbsp;
0:20:18
A Week in Science
The Royal Institution of Australia (RiAus) is a national scientific not-for-profit organisation with a mission to bring science to people and people to science.
&amp;nbsp;
0:24:03
Maynard's Spooky Action... Part #2
Maynard at Sydney Skeptics in the Pub. Do we still need skeptics in 2014? Also Maynard's feature interview with scientist Jodi Rowley about her work in describing new species of frogs.</t>
  </si>
  <si>
    <t>YU-qhWqYdU0</t>
  </si>
  <si>
    <t>https://youtu.be/9FHkAKCM8yw</t>
  </si>
  <si>
    <t>The Skeptic Zone %23329 - 8.Feb.2015</t>
  </si>
  <si>
    <t>0:00:00
Introduction
Richard Saunders
&amp;nbsp;
0:07:35
Dr Rachie Reports
Maynard chats to Dr Rachael Dunlop to find out what she's up to and what she's doing next.
&amp;nbsp;
0:20:10
The Raw Skeptic Report
This week Heidi Robertson steps out of her milk bath and gives us an update on the Raw Milk story.
&amp;nbsp;
0:31:45
Meet Dr Bob
Dr Bob aka Dr Steve Roberts tells us about his trvia quiz.
&amp;nbsp;
0:35:50
A Week in Science
The Royal Institution of Australia (RiAus) is a national scientific not-for-profit organisation with a mission to bring science to people and people to science.
&amp;nbsp;
0:39:47
Maynard's Spooky Action...
Maynard heads to Sydney Skeptics in the Pub and finds out what people think of the retirement of James Randi. Then Maynard chats to Dr Karl Kruszelnicki at the JJJ 40th party.</t>
  </si>
  <si>
    <t>9FHkAKCM8yw</t>
  </si>
  <si>
    <t>https://youtu.be/BQ1WdsDflyk</t>
  </si>
  <si>
    <t>The Skeptic Zone %23336 - 29.Mar.2015</t>
  </si>
  <si>
    <t>0:00:00
Introduction
Richard Saunders, Jo Alabaster and Maynard
&amp;nbsp;
0:03:20
Swedish Skeptics
We chat to Pontus Bockman, a board member of the Swedish Skeptics, about the movement in land of Ikea, ABBA, Ace of Base, and Meatballs.
&amp;nbsp;
0:26:07
A Week in Science
The Royal Institution of Australia (RiAus) is a national scientific not-for-profit organisation with a mission to bring science to people and people to science.
&amp;nbsp;
0:30:00
The Raw Skeptic Report
This week Heidi Robertson looks at the best treatment for asthma.... and then reports on some of the bad ideas and treatments from the mixed up world of alt. med.</t>
  </si>
  <si>
    <t>BQ1WdsDflyk</t>
  </si>
  <si>
    <t>https://youtu.be/13UHGbasmcQ</t>
  </si>
  <si>
    <t>The Skeptic Zone %23312 - 12.Oct.2014</t>
  </si>
  <si>
    <t>0:00:00
Introduction
Richard Saunders
&amp;nbsp;
0:08:50
Evidence Please... with Jo Alabaster
Jo's report from the Sydney Paranormal Expo.
&amp;nbsp;
0:28:55
A Week in Science
The Royal Institution of Australia (RiAus) is a national scientific not-for-profit organisation with a mission to bring science to people and people to science.
&amp;nbsp;
0:32:25
Maynard's Spooky Action...&amp;nbsp;
Maynard at the Sydney Paranormal Expo interviewing visitors and believers.</t>
  </si>
  <si>
    <t>13UHGbasmcQ</t>
  </si>
  <si>
    <t>https://youtu.be/UmpxjSemgqg</t>
  </si>
  <si>
    <t>The Skeptic Zone %23324 - 4.Jan.2015</t>
  </si>
  <si>
    <t>0:00:00
Introduction
Richard Saunders
&amp;nbsp;
0:07:25
Maynard's Spooky Action...
Maynard chats to Peter Hadfield aka Potholer54.
&amp;nbsp;
0:28:35
Evidence Please... with Jo Alabaster
Magnetic people? Magnets for health? Jo looks at .... Magnets!</t>
  </si>
  <si>
    <t>UmpxjSemgqg</t>
  </si>
  <si>
    <t>https://youtu.be/UznBZktKReQ</t>
  </si>
  <si>
    <t>The Skeptic Zone %23311 - 5.Oct.2014</t>
  </si>
  <si>
    <t>0:00:00
Introduction
Richard Saunders, Maynard and Jo Alabaster live from the Sydney Paranormal Expo
&amp;nbsp;
0:06:00
Interview with Dr Pamela Gay
Once again Dr Gay finds herself in Sydney and heads up to the Sydney Observatory to chat with Richard Saunders.
&amp;nbsp;
0:24:05
A Week in Science
The Royal Institution of Australia (RiAus) is a national scientific not-for-profit organisation with a mission to bring science to people and people to science.
&amp;nbsp;
0:27:00
Mid Expo Report
Maynard and Richard Saunders catch up during the Paranormal Expo.
&amp;nbsp;
0:29:40
Interview with Michael Marshall - Part 2
What should a skeptic do when visiting a psychic show? Find out more with Michael Marshall.</t>
  </si>
  <si>
    <t>UznBZktKReQ</t>
  </si>
  <si>
    <t>https://youtu.be/aeG5JolAHpo</t>
  </si>
  <si>
    <t>The Skeptic Zone %23345 - 31.May.2015</t>
  </si>
  <si>
    <t>0:00:00
Introduction
Richard Saunders and Jo Alabaster
&amp;nbsp;
0:07:36
Maynard's Spooky Action...
Maynard heads to Paracon Australia 2015 at the iconic Blue Mountains hotel The Carrington in Katoomba. He chats to Travis Walton an American logger who was allegedly abducted by a UFO on November 5, 1975.
&amp;nbsp;
0:27:36
A Week in Science
The Royal Institution of Australia (RiAus) is a national scientific not-for-profit organisation with a mission to bring science to people and people to science.
&amp;nbsp;
0:31:35
Podcasting Sydney Meetup
Richard Saunders and Maynard attend the first meeting of Sydney Podcasters and chat to organiser, Dr Siobhan O'Sullivan.
&amp;nbsp;
0:36:40
Evidence Please... with Jo Alabaster&amp;nbsp;
Blackmores funds Sydney Uni chair in &amp;lsquo;integrative medicine&amp;rsquo; - Vitamin and supplements company Blackmores is funding a &amp;ldquo;chair in integrative medicine&amp;rdquo; at Sydney University.&amp;nbsp;
&amp;nbsp;
0:46:00
Skepticamp Sydney 2015&amp;nbsp;
A short report... with more to come. This week CUPCAKES!</t>
  </si>
  <si>
    <t>aeG5JolAHpo</t>
  </si>
  <si>
    <t>https://youtu.be/9CHLgqLg-5s</t>
  </si>
  <si>
    <t>The Skeptic Zone %23306 - 31.Aug.2014</t>
  </si>
  <si>
    <t>0:00:00 Introduction Maynard &amp;nbsp; 0:04:00 Evan Bernstein from SGU Richard Saunders chats to Evan Bernstein, of the rouges from The Skeptics Guide to the Universe Podcast. This week Evan is at Dragon*Con in Atlanta. &amp;nbsp; 0:23:00 A Grain of Salt with Eran Segev Eran chats to Johanna Bischof about diet and misconceptions. &amp;nbsp; 0:29:42 A Week in Science The Royal Institution of Australia (RiAus) is a national scientific not-for-profit organisation with a mission to bring science to people and people to science. &amp;nbsp; 0:33:13 Evidence Please... with Jo Alabaster Not quite magic undies, but strange claims nevertheless. Jo looks at the latest with Wireless Armour and their shilding underwear.</t>
  </si>
  <si>
    <t>9CHLgqLg-5s</t>
  </si>
  <si>
    <t>https://youtu.be/lcOq6M3JCQM</t>
  </si>
  <si>
    <t>The Skeptic Zone %23316 - 9.Nov.2014</t>
  </si>
  <si>
    <t>Introduction
Richard Saunders
&amp;nbsp;
0:05:40
Maynard's Spooky Action... Part #1&amp;nbsp;
Maynard interviews Tim Ferguson from the Doug Anthony All Stars. Hear from an Australian comic legend, live from the streets of Glebe!
&amp;nbsp;
0:17:20
A Week in Science
The Royal Institution of Australia (RiAus) is a national scientific not-for-profit organisation with a mission to bring science to people and people to science.
&amp;nbsp;
0:23:08
Remembering Simon Turnbull
Richard Saunders looks back at some of his encouters with the late president of the Australian Psychics.
&amp;nbsp;
0:38:52
Maynard's Spooky Action... Part #2
Maynard interviews just about everyone at Sydney Skeptics in the Pub about the 'Bent Spoon Award' and dinosaurs.</t>
  </si>
  <si>
    <t>lcOq6M3JCQM</t>
  </si>
  <si>
    <t>https://youtu.be/mKGZ-ZZo9vU</t>
  </si>
  <si>
    <t>The Skeptic Zone %23350 - 5.July.2015</t>
  </si>
  <si>
    <t>0:00:00
Introduction
Richard Saunders and Maynard
&amp;nbsp;
0:02:50
Maynard's Spooky Action.. Part #1
Maynard chats to Nicole Rogerson, the founding Director and CEO of Autism Awareness Australia, a national-based not-for-profit organisation, about some of the myths and misconceptions regarding autism. Nicole also covers a few of the more crazy so-called therapies.
&amp;nbsp;
0:21:50
Help Save Discovery
Help us save Bendigo&amp;rsquo;s beloved Discovery Centre so they can continue to provide inspiring, hands-on science learning experiences that are fun for everyone!
&amp;nbsp;
0:27:20
A Week in Science
The Royal Institution of Australia (RiAus) is a national scientific not-for-profit organisation with a mission to bring science to people and people to science.
&amp;nbsp;
0:30:55
Lateral Magazine
What is Lateral Magazine and how you can take part? We chat to Editor-in-Chief and Founder, Jack Scanlan.
&amp;nbsp;
0:42:30
Maynard's Spooky Action.. Part #2
Maynard knocks back a few at Sydney Skeptics in the Pub and asks the big question, what can you do at home to be an active skeptic?</t>
  </si>
  <si>
    <t>mKGZ-ZZo9vU</t>
  </si>
  <si>
    <t>https://youtu.be/qY_JhUvIGbM</t>
  </si>
  <si>
    <t>The Skeptic Zone %23333 - 8.Mar.2015</t>
  </si>
  <si>
    <t>0:00:00
Introduction
Richard Saunders and Maynard
&amp;nbsp;
0:03:40
More love from mother Russia
We chat to Kirill Alferov to find out what the Russian Skeptics are up to and how they go about testing strange claims.
&amp;nbsp;
0:29:00
A Week in Science
The Royal Institution of Australia (RiAus) is a national scientific not-for-profit organisation with a mission to bring science to people and people to science.
&amp;nbsp;
0:33:15
Testing the Premium Wine Card
Join us at Sydney Skeptics in the Pub as we put the Premium Wine Card to an informal test.</t>
  </si>
  <si>
    <t>qY_JhUvIGbM</t>
  </si>
  <si>
    <t>https://youtu.be/vua3mfWK4qs</t>
  </si>
  <si>
    <t>The Skeptic Zone %23310 - 28.Sept.2014</t>
  </si>
  <si>
    <t>0:00:00
Introduction
Richard Saunders
&amp;nbsp;
0:05:50
An interview with Michael Marshall
What's "Good Thinking"? Why should you "Be Reasonable"? Find out from our man in Merseyside!
&amp;nbsp;
0:26:12
Guest Editorial with Signe Cane
Who would plague the WHO with quackery? Who indeed! Fine out with Signe Cane as she looks at a homeopathic petition.
&amp;nbsp;
0:30:55
A Week in Science
The Royal Institution of Australia (RiAus) is a national scientific not-for-profit organisation with a mission to bring science to people and people to science.
&amp;nbsp;
0:33:55
An interview with Susan Gerbic
Undercover but out in the open, Susan tells us of an operation to investigate a so-called "psychic" in California.
&amp;nbsp;
0:51:00
Maynard's Spooky Action...
Maynard and Richard try to come to terms with Cosmos and Ancient Aliens. What could possibly go wrong?</t>
  </si>
  <si>
    <t>vua3mfWK4qs</t>
  </si>
  <si>
    <t>https://youtu.be/TyZvv5mKpOk</t>
  </si>
  <si>
    <t>The Skeptic Zone %23327 - 25.Jan.2015</t>
  </si>
  <si>
    <t>0:00:00
Introduction
Richard Saunders
&amp;nbsp;
0:06:40
Are wind farms all hot air?
Richard chats to Ketan Joshi about "Everything Syndrome". Are wind farms and smart meters making you sick?
&amp;nbsp;
0:29:30
A Week in Science
The Royal Institution of Australia (RiAus) is a national scientific not-for-profit organisation with a mission to bring science to people and people to science.
&amp;nbsp;
0:33:20
Maynard's Spooky Action...
Maynard chats to the crowds at the Australian Skeptics National Convention, including long time skeptic Barry Williams.</t>
  </si>
  <si>
    <t>TyZvv5mKpOk</t>
  </si>
  <si>
    <t>https://youtu.be/OCFDOa93wSc</t>
  </si>
  <si>
    <t>The Skeptic Zone %23325 - 11.Jan.2015</t>
  </si>
  <si>
    <t>0:00:00
Introduction --
Richard Saunders
&amp;nbsp;
0:07:00
Evidence Please... with Jo Alabaster
The Tenpenny tour of Australia. What's being done, what the media have reported, what's the #StopTenpenny campaign all about?
&amp;nbsp;
0:25:05
A Week in Science
The Royal Institution of Australia (RiAus) is a national scientific not-for-profit organisation with a mission to bring science to people and people to science.
&amp;nbsp;
0:28:20
The Raw Skeptic Report
This week Heidi Robertson from the Northern Rivers Vaccination Supporters (NRVS) looks at what happens when you're mentioned in the newspapers.
&amp;nbsp;
0:40:50
Maynard's Spooky Action...
Maynard chats to Michael Marshall part #1</t>
  </si>
  <si>
    <t>OCFDOa93wSc</t>
  </si>
  <si>
    <t>https://youtu.be/gc4hrFOwaYM</t>
  </si>
  <si>
    <t>The Skeptic Zone %23318 - 23.Nov.2014</t>
  </si>
  <si>
    <t>0:00:00
Introduction
Richard Saunders, Stefan Sojka and Mayard
&amp;nbsp;
0:09:15
Ghost Adventure Part #1
Join Maynard, Alethea Dean and Richard Saunders has they wonder around the Field of Mars Cemetery.
&amp;nbsp;
0:23:10
A Week in Science
The Royal Institution of Australia (RiAus) is a national scientific not-for-profit organisation with a mission to bring science to people and people to science.
&amp;nbsp;
0:26:35
Psychic Predictions for 2014
Jo Alabaster and Richard mark the homework of Australia's top mystics.
&amp;nbsp;
0:42:20
National Convention News
Eran Segev brings fill us in on the last bits of news about the Australian Skeptics National Convention.
&amp;nbsp;
0:48:42
Maynard's Spooky Action...
Maynard's Book Worm Corner. This week Maynard reviews "Question Everything". After that it's a trip to Paddy's Markets in Sydney to chat with Joanne Thompson from 'Awakening Lotus'.</t>
  </si>
  <si>
    <t>gc4hrFOwaYM</t>
  </si>
  <si>
    <t>https://youtu.be/8vf_IYWVAFc</t>
  </si>
  <si>
    <t>The Skeptic Zone %23343 - 16.May.2015</t>
  </si>
  <si>
    <t>0:00:00
Introduction
Richard Saunders
0:04:20
Lawrence Leung
We chat to Lawrence about his stand-up show, James Randi and behind the sences of his TV shows.
0:24:24
Maynard's Spooky Action...
Maynard looks at some of the skeptical news of the week.
0:30:00
A Week in Science
The Royal Institution of Australia (RiAus) is a national scientific not-for-profit organisation with a mission to bring science to people and people to science.
0:33:30
North to Finland
Guest reporter Pontus Bockman from Sweden chats to Finnish skeptics, Tatu Ritanen and Markus Sandelin. Just what is Think Helsinki Think?</t>
  </si>
  <si>
    <t>8vf_IYWVAFc</t>
  </si>
  <si>
    <t>https://youtu.be/MGE1YKq__-o</t>
  </si>
  <si>
    <t>The Skeptic Zone %23348 - 21.June.2015</t>
  </si>
  <si>
    <t>0:00:00
Introduction
Richard Saunders
&amp;nbsp;
0:05:20
The Raw Skeptic Report
This week Heidi Robertson looks at some more of the extraordinary claims (with outextraordinary evidence) made at Mind Body Spirit.&amp;nbsp;
&amp;nbsp;
0:22:00
A Week in Science
The Royal Institution of Australia (RiAus) is a national scientific not-for-profit organisation with a mission to bring science to people and people to science.
&amp;nbsp;
0:25:22
Good Thinking with Michael Marshall
Always good to catch up with the work and investigations from the Good Thinking Society.</t>
  </si>
  <si>
    <t>MGE1YKq__-o</t>
  </si>
  <si>
    <t>https://youtu.be/pBVcahMVtTg</t>
  </si>
  <si>
    <t>The Skeptic Zone %23309 - 21.Sept.2014</t>
  </si>
  <si>
    <t>0:00:00
Introduction
Richard Saunders
0:03:40
Evidence Please... with Jo Alabaster
Defending the Lion; The Vulnerability of Truth
0:09:25
Jim Wilshire reads...
Bachelor of S&amp;eacute;ance
Mostly Ghostly
0:14:05
Off the Shelf
From the pages of 'The Skeptic', the magazine of Australian Skeptics... Bostijan Savle visits his local library and didn't like what he saw... and said so. Read by Richard Saunders.
0:23:15
A Week in Science
The Royal Institution of Australia (RiAus) is a national scientific not-for-profit organisation with a mission to bring science to people and people to science.
0:26:40
Saunders on the Radio
Richard Saunders on the radio to chat about 'The Vaccination Chronicles'.</t>
  </si>
  <si>
    <t>pBVcahMVtTg</t>
  </si>
  <si>
    <t>https://youtu.be/Nc3MctGJqTE</t>
  </si>
  <si>
    <t>The Skeptic Zone %23347 - 14.June.2015</t>
  </si>
  <si>
    <t>0:00:00
Introduction
Richard Saunders
&amp;nbsp;
0:05:05
Maynard's Spooky Action.. Part #1.
Maynard interviews Tim Mendham, the editor of 'The Skeptic' magazine from Australian Skeptics.&amp;nbsp;
&amp;nbsp;
0:27:20
A Week in Science
The Royal Institution of Australia (RiAus) is a national scientific not-for-profit organisation with a mission to bring science to people and people to science.
&amp;nbsp;
0:30:55
Maynard's Spooky Action.. Part #2.&amp;nbsp;
Maynard interviews Tim Mendham, the editor of 'The Skeptic' magazine from Australian Skeptics.</t>
  </si>
  <si>
    <t>Nc3MctGJqTE</t>
  </si>
  <si>
    <t>https://youtu.be/4KSHZ1PU828</t>
  </si>
  <si>
    <t>The Skeptic Zone %23320 - 7.Dec.2014</t>
  </si>
  <si>
    <t>0:00:00
Introduction
Richard Saunders
&amp;nbsp;
0:05:00
James Randi on tour
Richard Saunders chats to James Randi as they tour Australia.
&amp;nbsp;
0:18:00
A Week in Science
The Royal Institution of Australia (RiAus) is a national scientific not-for-profit organisation with a mission to bring science to people and people to science.
&amp;nbsp;
0:20:37
Maynard's Spooky Action...
This week Maynard chats to Dr Karl Kruszelnicki about.... just about everything!
&amp;nbsp;
0:35:42
Evidence Please... with Jo Alabaster
Australian Skeptics National Convention review part #1.</t>
  </si>
  <si>
    <t>4KSHZ1PU828</t>
  </si>
  <si>
    <t>https://youtu.be/GJdwvosoUzY</t>
  </si>
  <si>
    <t>The Skeptic Zone %23349 - 28.June.2015</t>
  </si>
  <si>
    <t>0:00:00
Introduction
Richard Saunders
&amp;nbsp;
0:05:15
James 'The Amazing' Randi
In the lead up to The Amazing Meeting, TAM13, we chat to James Randi and ask what to expect. .&amp;nbsp;
&amp;nbsp;
0:25:30
A Week in Science
The Royal Institution of Australia (RiAus) is a national scientific not-for-profit organisation with a mission to bring science to people and people to science.
&amp;nbsp;
0:29:30
No Jab - No Play - No Way
Reports from the Sydney and Brisbane anti-vaccination protests.</t>
  </si>
  <si>
    <t>GJdwvosoUzY</t>
  </si>
  <si>
    <t>https://youtu.be/t4cmAsWXsJk</t>
  </si>
  <si>
    <t>The Skeptic Zone %23330 - 15.Feb.2015</t>
  </si>
  <si>
    <t>0:00:00
Introduction
Jo Alabaster
0:02:12
Maynard's Spooky Action...
Maynard heads to Sydney Skeptics in the Pub and interviews Dr Brad McKay from TV's 'Embarrassing Bodies Down Under'. What does Dr Brad think to so-called "Alternitive Medicine"?
Then Maynard chats to some pharmacists who were in the audiance about quackery in the Chemist Shops.
Finally he asks Eran Segev what he thinks about the retirment of James Randi.
0:21:17
Dr Bob and UFOs
Dr Bob aka Dr Steve Roberts gives his views on the lack of UFOs in recent years. Come back E.T.!
0:27:28
A Week in Science
The Royal Institution of Australia (RiAus) is a national scientific not-for-profit organisation with a mission to bring science to people and people to science.
0:32:20
Evidence Please... with Jo Alabaster
This week Jo reviews the anti-vaccination book aimed at children, "Melanie's Marvelous Measles".</t>
  </si>
  <si>
    <t>t4cmAsWXsJk</t>
  </si>
  <si>
    <t>https://youtu.be/K_RnyMBHAUw</t>
  </si>
  <si>
    <t>The Skeptic Zone %23339 - 19.April.2015</t>
  </si>
  <si>
    <t>0:00:00
Introduction
Richard Saunders.
&amp;nbsp;
0:04:30
The Raw Skeptic Report
This week Heidi Robertson talks about her week in front of the TV cameras and the current vaccination situation in Mullumbimby.&amp;nbsp;
&amp;nbsp;
0:30:40
A Week in Science
The Royal Institution of Australia (RiAus) is a national scientific not-for-profit organisation with a mission to bring science to people and people to science.
&amp;nbsp;
0:35:00
StarTalk with Neil deGrasse Tyson
News on the upcoming TV show on the National Geographic Channel.
&amp;nbsp;
0:40:42
An open letter to Brisbane City Council
Ross Balch reads a letter in response to a banner promoting the kooky, nutty, crackers, absurd, daffy and ridiculous delusion of Homeopathy.</t>
  </si>
  <si>
    <t>K_RnyMBHAUw</t>
  </si>
  <si>
    <t>https://youtu.be/MQxuT6odc1M</t>
  </si>
  <si>
    <t>The Skeptic Zone %23305 - 24.Aug.2014</t>
  </si>
  <si>
    <t>0:00:00
Introduction
Richard Saunders
&amp;nbsp;
0:08:00
Mystery Investigators Show
Science week at the Australian Museum with the Mystery Investigators.
&amp;nbsp;
0:15:42
A Week in Science
The Royal Institution of Australia (RiAus) is a national scientific not-for-profit organisation with a mission to bring science to people and people to science.
&amp;nbsp;
0:19:24
Maynard's Spooky Action
The Big Night of Science at the Powerhouse Museum. Maynard chats to Dr Rachie and many others at the event.</t>
  </si>
  <si>
    <t>MQxuT6odc1M</t>
  </si>
  <si>
    <t>https://youtu.be/MeD3GS83LQ0</t>
  </si>
  <si>
    <t>The Skeptic Zone %23317 - 16.Nov.2014</t>
  </si>
  <si>
    <t>0:00:00
Introduction Maynard
0:06:00
Dr Julie Lada, the Skeptical Vet
We catch up with Dr Julie and find out what Dr Google has to do with being a vet.
0:24:17
A Week in Science
The Royal Institution of Australia (RiAus) is a national scientific not-for-profit organisation with a mission to bring science to people and people to science.
0:28:30
Evidence Please... with Jo Alabaster
Homeopathy for Ebola is as crazy as it sounds... especially if you are a politician from New Zealand.</t>
  </si>
  <si>
    <t>MeD3GS83LQ0</t>
  </si>
  <si>
    <t>https://youtu.be/uROHFHdZPe0</t>
  </si>
  <si>
    <t>The Skeptic Zone %23352 - 19.July.2015</t>
  </si>
  <si>
    <t>0:00:00
Introduction
Richard Saunders and Jay Novella.
&amp;nbsp;
0:03:10
Interviews from TAM13
A 'live' interview with Susan Gerbic from Guerrilla Skepticism on Wikipedia.&amp;nbsp;
Tim Farley joins us from What's the Harm.
&amp;nbsp;
0:24:10
&amp;nbsp;
A Week in Science
The Royal Institution of Australia (RiAus) is a national scientific not-for-profit organisation with a mission to bring science to people and people to science.
&amp;nbsp;
0:27:10
Interviews from TAM13
Carbon Dating with Kyle Sanders
Jeff Wagg and his College of Curiosity.
&amp;nbsp;
Sign off with James Randi</t>
  </si>
  <si>
    <t>uROHFHdZPe0</t>
  </si>
  <si>
    <t>https://youtu.be/cULgy-37DmI</t>
  </si>
  <si>
    <t>The Skeptic Zone %23331 - 22.Feb.2015</t>
  </si>
  <si>
    <t>0:00:00
Introduction
Richard Saunders and Jo Alabaster
&amp;nbsp;
0:04:24
The Raw Skeptic Report
This week Heidi Robertson looks at the best first aid treatment for burns.... and then reports on some of the worst, including sunlight and hot water!
&amp;nbsp;
0:21:15
Dr Bob and Movie "Psychics"
Dr Bob, aka Dr Steve Roberts, gives his views on movie and TV show "Psychics".
&amp;nbsp;
0:29:00
A Week in Science
The Royal Institution of Australia (RiAus) is a national scientific not-for-profit organisation with a mission to bring science to people and people to science.
&amp;nbsp;
0:32:05
An interview with Ash Pryce
Popular UK entertainer Ash Pryce talks about this tour and stage show 'How to Talk to the Dead' about the claims of those who say chat to the departed.&amp;nbsp;
&amp;nbsp;
Easter Egg anyone?</t>
  </si>
  <si>
    <t>cULgy-37DmI</t>
  </si>
  <si>
    <t>https://youtu.be/4QLaq48I27s</t>
  </si>
  <si>
    <t>The Skeptic Zone %23340 - 26.April.2015</t>
  </si>
  <si>
    <t>0:00:00
Introduction
Richard Saunders
&amp;nbsp;
0:04:10
Court Report on Homeopathy Plus
We talk to skeptic Maureen Chuck who was in Federal Court of Australia to hear about the possible penalties against Homeopathy Plus.
&amp;nbsp;
0:17:23
A Week in Science
The Royal Institution of Australia (RiAus) is a national scientific not-for-profit organisation with a mission to bring science to peopleand people to science.
&amp;nbsp;
0:2130
The Think Tank
Join Jo Alabaster, Jason Brown and Richard Saunders in our club at the end of the street as they chat about Skepticamp Sydney, the Australian Skeptics National Convention 2015 and more.</t>
  </si>
  <si>
    <t>4QLaq48I27s</t>
  </si>
  <si>
    <t>https://youtu.be/FfEPle3w3cg</t>
  </si>
  <si>
    <t>The Skeptic Zone %23332 - 1.Mar.2015</t>
  </si>
  <si>
    <t>0:00:00
Introduction
Richard Saunders and Jo Alabaster
0:08:10
Maynard's Spooky Action...
Maynards interviews Alex Wodak, a physician and the director of the Alcohol and Drug Service, at St Vincent's Hospital, in Sydney, Australia.
0:26:26
Professor Brian Schmidt AC, FRS
Kevin Davies from Canberra Skeptics catches up with Brian Schmidt for a quick chat after a presentation.
0:31:00
A Week in Science
The Royal Institution of Australia (RiAus) is a national scientific not-for-profit organisation with a mission to bring science to people and people to science.
0:36:06
'Wellness Warrior' Jess Ainscough dies from cancer
Jo Alabaster and Richard Saunders discuss the sad death of Jess Ainscough who gave up medicine for alternative remedies.</t>
  </si>
  <si>
    <t>FfEPle3w3cg</t>
  </si>
  <si>
    <t>https://youtu.be/cHZg8Kgo6oA</t>
  </si>
  <si>
    <t>The Skeptic Zone %23328 - 30.Jan.2015</t>
  </si>
  <si>
    <t>0:00:00
Introduction
Richard Saunders
0:03:27
Evidence Please... with Jo Alabaster
Update on the Tenpenny tour of Australia... Cancelled!
0:14:10
The National Center for Science Education
Richard Saunders visits the NCSE and chats to Eugenie Scott and new executive director Ann Reid.
0:41:14
A Week in Science
The Royal Institution of Australia (RiAus) is a national scientific not-for-profit organisation with a mission to bring science to people and people to science.
0:44:40
Maynard's Spooky Action...
Maynard chats to Dr Grant Hill-Cawthorne a medical microbiologist and lecturer in communicable disease epidemiology at the Marie Bashir Institute for Infectious Diseases and Biosecurity and School of Public Health, University of Sydney.</t>
  </si>
  <si>
    <t>cHZg8Kgo6oA</t>
  </si>
  <si>
    <t>https://youtu.be/JvEsQ8JJDdQ</t>
  </si>
  <si>
    <t>The Skeptic Zone %23303 - 10.Aug.2014</t>
  </si>
  <si>
    <t>0:00:00
Introduction
Richard Saunders
&amp;nbsp;
0:05:20
The JREF MDC for 2014
Come behind the curtain for a look at the planning of the James Randi Educational Foundation's Million Dollar Challenge.
&amp;nbsp;
0:22:00
A Week in Science
The Royal Institution of Australia (RiAus) is a national scientific not-for-profit organisation with a mission to bring science to people and people to science.
&amp;nbsp;
0:24:56
Evidence, Please with Jo Alabaster.
Jo heads for Skeptics in the Pub to ask if we really still need the Million Dollar Challenge.
&amp;nbsp;
0:46:35
A Grain of Salt with Eran Segev
This week Eran chats to Elizabeth Pisani from the QED convention in Manchester, about AIDS, HIV and Circumcision.</t>
  </si>
  <si>
    <t>JvEsQ8JJDdQ</t>
  </si>
  <si>
    <t>https://youtu.be/9OTQUyBENmA</t>
  </si>
  <si>
    <t>The Skeptic Zone %23319 - 30.Nov.2014</t>
  </si>
  <si>
    <t>0:00:00
Introduction
Richard Saunders and Stefan Sojka
&amp;nbsp;
0:03:35
SGU in Australia
Interviews with Evan Bernstein, Steve Novella, Postie Linley, Michael Marshall, Jo Benhamu, Ross Balch. Jo Alabaster and more!
&amp;nbsp;
0:24:10
A Week in Science
The Royal Institution of Australia (RiAus) is a national scientific not-for-profit organisation with a mission to bring science to people and people to science.
&amp;nbsp;
0:27:00
Ghost Adventure Part #2
Join Maynard, Alethea Dean and Richard Saunders has they wonder around the Field of Mars Cemetery.</t>
  </si>
  <si>
    <t>9OTQUyBENmA</t>
  </si>
  <si>
    <t>https://youtu.be/oprJM32Kfw0</t>
  </si>
  <si>
    <t>The Skeptic Zone %23344 - 23.May.2015</t>
  </si>
  <si>
    <t>0:00:00
Introduction
Richard Saunders
&amp;nbsp;
0:04:35
Derek Colanduno&amp;nbsp;
Skepticality, the skeptical Podcast racks up 10 years. We chat to Derek about this milestone.
&amp;nbsp;
0:23:27
A Week in Science
The Royal Institution of Australia (RiAus) is a national scientific not-for-profit organisation with a mission to bring science to people and people to science.
&amp;nbsp;
0:26:13
The Raw Skeptic Report
This week Heidi Robertson takes on a case of measles... sort of. Should health care workers be vaccinated?&amp;nbsp;
&amp;nbsp;
0:38:42
Maynard's Spooky Action...
Maynard chats to Nicholas Hudson, author of Modern Australian Usage - A practical guide for writers and editors.</t>
  </si>
  <si>
    <t>oprJM32Kfw0</t>
  </si>
  <si>
    <t>https://youtu.be/YKa5pOtXOVU</t>
  </si>
  <si>
    <t>The Skeptic Zone %23335 - 22.Mar.2015</t>
  </si>
  <si>
    <t>0:00:00
Introduction
Richard Saunders
&amp;nbsp;
0:03:30
Evidence Please... with Jo Alabaster
Jo, with the help of RIchard Saunders and Ian Bryce, looks at some of the claims made by new age shops in Newtown, Sydney.
&amp;nbsp;
0:36:55
A Week in Science
The Royal Institution of Australia (RiAus) is a national scientific not-for-profit organisation with a mission to bring science to people and people to science.
&amp;nbsp;
0:40:04
The Raw Skeptic Report
This week Heidi Robertson reports on the sad news of a baby lost of Whooping Cough. Also an important announcement by the NSW government.</t>
  </si>
  <si>
    <t>YKa5pOtXOVU</t>
  </si>
  <si>
    <t>https://youtu.be/R2oPMCOYxhw</t>
  </si>
  <si>
    <t>The Skeptic Zone %23342 - 10.May.2015</t>
  </si>
  <si>
    <t>0:00:00
Introduction
Richard Saunders
&amp;nbsp;
0:04:33
The Raw Skeptic Report
This week Heidi reviews the book "Relax - It's Just God " by Wendy Thomas Russell
&amp;nbsp;
0:20:46
A Week in Science
The Royal Institution of Australia (RiAus) is a national scientific not-for-profit organisation with a mission to bring science to people and people to science.
&amp;nbsp;
0:25:05
Richard Saunders on the radio&amp;nbsp;
Late in 2014, Saunders was interviewed on Sydney radio.&amp;nbsp;</t>
  </si>
  <si>
    <t>R2oPMCOYxhw</t>
  </si>
  <si>
    <t>https://youtu.be/n13s3xol39o</t>
  </si>
  <si>
    <t>The Skeptic Zone %23313 - 18.Oct.2014</t>
  </si>
  <si>
    <t>0:00:00
Introduction
Richard Saunders and Maynard
&amp;nbsp;
0:09:00
Evidence Please... with Jo Alabaster
New Zealand leads the way by giving homeopathy the boot!
&amp;nbsp;
0:13:00
Australian Skeptics 2014 Convention
Update with lasted news about SGU and Geo at the convention.
&amp;nbsp;
0:16:00
A Week in Science
The Royal Institution of Australia (RiAus) is a national scientific not-for-profit organisation with a mission to bring science to people and people to science.
&amp;nbsp;
0:19:25
Skeptic Wins Award
Daniel Loxton wins an award for his storybook "Pterosaur Trouble".
&amp;nbsp;
0:22:10
Horrible-Scope
What do the stars tell you about... you? Who knows? Let's ask Dr. Duarf Ekaf.
&amp;nbsp;
0:29:35
Maynard's Spooky Action...&amp;nbsp;
Maynard at Sydney Skeptics in the Pub catches up with Dr. Brad McKay and then more from the Sydney Paranormal Expo interviewing visitors and believers.</t>
  </si>
  <si>
    <t>n13s3xol39o</t>
  </si>
  <si>
    <t>https://youtu.be/vnxqSFfqMp8</t>
  </si>
  <si>
    <t>The Skeptic Zone %23334 - 15.Mar.2015</t>
  </si>
  <si>
    <t>0:00:00
Introduction
Richard Saunders
&amp;nbsp;
0:03:30
New Zealand is Skeptical!
We chat to Mark Honeychurch from NZ Skeptics and find out what's going on way down under in the land of the long white cloud.
&amp;nbsp;
0:23:20
A Week in Science
The Royal Institution of Australia (RiAus) is a national scientific not-for-profit organisation with a mission to bring science to people and people to science.
&amp;nbsp;
0:27:15
NHMRC on homeopathy
NHMRC releases statement and advice on homeopathy and the homeopaths are not very happy.
&amp;nbsp;
0:39:00
A chat with Jeff Wagg
Jeff was in Sydney with a group of adventure seekers to set sail to the south Pacific.</t>
  </si>
  <si>
    <t>vnxqSFfqMp8</t>
  </si>
  <si>
    <t>https://youtu.be/OoKPMVw23pM</t>
  </si>
  <si>
    <t>The Skeptic Zone %23338 - 12.April.2015</t>
  </si>
  <si>
    <t>0:00:00
Introduction
Richard Saunders with news on tne Australian Government's actoin on anti-vaxxers.
&amp;nbsp;
0:11:24
Andr&amp;aacute;s Pint&amp;eacute;r
We chat to Andr&amp;aacute;s Pint&amp;eacute;r from the Hungarian Skeptic Society and find out what's going on with science and reason in that part of the world.
&amp;nbsp;
0:33:10
A Week in Science
The Royal Institution of Australia (RiAus) is a national scientific not-for-profit organisation with a mission to bring science to people and people to science.
&amp;nbsp;
0:37:46
Maynard's Spooky Action...
Maynard heads to Sydney Skeptics in the Pub and chats to Gabrielle Maston, a qualified clinical and sports dietitian, about food facts and fads.</t>
  </si>
  <si>
    <t>OoKPMVw23pM</t>
  </si>
  <si>
    <t>https://youtu.be/1xi_uacSYuU</t>
  </si>
  <si>
    <t>The Skeptic Zone %23304 - 17.Aug.2014</t>
  </si>
  <si>
    <t>0:00:00 Introduction Richard Saunders &amp;nbsp; 0:05:04 Dr Rachie Reports Recorded at Sydney Skeptics in the Pub, Dr Rachie reports on the progress of the Stop the AVN facebook group. &amp;nbsp; 0:31:07 Cosmos DVD winner We announce the winner of the Cosmos DVD pack from National Geographic Australia. &amp;nbsp; 0:32:30 A Week in Science The Royal Institution of Australia (RiAus) is a national scientific not-for-profit organisation with a mission to bring science to people and people to science. &amp;nbsp; 0:36:00 Balance in the Media? We follow the story of the reporting of vaccination news in the "Sunshine Coast Daily" newspaper. A lesson in skeptics taking action. With Jo Alabaster, Richard Sanders and Ross Balch.</t>
  </si>
  <si>
    <t>1xi_uacSYuU</t>
  </si>
  <si>
    <t>https://youtu.be/1BpK_h5heVg</t>
  </si>
  <si>
    <t>The Skeptic Zone %23351 - 12.July.2015</t>
  </si>
  <si>
    <t>0:00:00
Introduction
Richard Saunders
&amp;nbsp;
0:04:00
The Raw Skeptic Report
This week Heidi Robertson interviews Cath Hughes about the sad loss of her son Riley and the positive action she is now taking. Also, Heidi chats with Chrys Stevenson about the Jode Matthews appeal.&amp;nbsp;
&amp;nbsp;
0:16:35
Saunders on Psychic Reporter
Richard Saunders is asked to define 'skeptic' and what to look out for when visiting a so-called 'psychic'.
&amp;nbsp;
0:27:20
A Week in Science
The Royal Institution of Australia (RiAus) is a national scientific not-for-profit organisation with a mission to bring science to people and people to science.
&amp;nbsp;
0:26:35
Astrology vs..... reality?
Back in 2009 Richard Saunders appeared on national TV to debate an astrologer. Did anyone win?</t>
  </si>
  <si>
    <t>1BpK_h5heVg</t>
  </si>
  <si>
    <t>https://youtu.be/h1yPI0laz3Y</t>
  </si>
  <si>
    <t>The Skeptic Zone %23315 - 2.Nov.2014</t>
  </si>
  <si>
    <t>Introduction
Richard Saunders
&amp;nbsp;
0:05:10
An interview with James Randi
Still amazing at 86, Randi chats to Richard Saunders about his upcoming tour of Australia.
&amp;nbsp;
0:19:00
A Week in Science
The Royal Institution of Australia (RiAus) is a national scientific not-for-profit organisation with a mission to bring science to people and people to science.
&amp;nbsp;
0:21:55
Ian Woolf from Diffusion Science Radio
After Richard Saunders appeard on Diffusion Science Radio, he turns the mic on Ian for a chat.
&amp;nbsp;
0:26:27
Evidence Please... with Jo Alabaster
Jo gives her thoughts on visiting her first Mind Body Wallet expo.</t>
  </si>
  <si>
    <t>h1yPI0laz3Y</t>
  </si>
  <si>
    <t>https://youtu.be/28elM22LRco</t>
  </si>
  <si>
    <t>The Skeptic Zone %23323 - 29.Dec.2014</t>
  </si>
  <si>
    <t>0:00:00
Introduction
Richard Saunders
&amp;nbsp;
0:03:10
Maynard's Spooky Action...
Maynard chats to Jay Novella from the SGU.
&amp;nbsp;
0:20:45
Homeopathy Plus! Court Decision
Richard Saunders reports on the Federal Court of Australia's ruling.
&amp;nbsp;
0:39:36
Mystery Guest</t>
  </si>
  <si>
    <t>28elM22LRco</t>
  </si>
  <si>
    <t>https://youtu.be/jkzdskwwoqo</t>
  </si>
  <si>
    <t>The Skeptic Zone %23308 - 14.Sept.2014</t>
  </si>
  <si>
    <t>0:00:00
Introduction
Richard Saunders
&amp;nbsp;
0:04:35
Are pharmacists as trustworthy as they'd like us to believe?
Opinion piece by Mick Vagg, read by Richard Saunders.
&amp;nbsp;
0:08:35
An Open Letter to Australian Pharmacies
Ear Candling? What on earth are you selling?
&amp;nbsp;
0:12:30
Evidence Please... with Jo Alabaster
Vitamin K? What's that and why should we care? Why are some people rejecting it? Find out more with Jo.
&amp;nbsp;
0:20:05
A Week in Science
The Royal Institution of Australia (RiAus) is a national scientific not-for-profit organisation with a mission to bring science to people and people to science.
&amp;nbsp;
0:23:36
Maynard's Spooky Action...&amp;nbsp;
Maynard at Sydney Skeptics in the Pub. Chats with Joanne Benhamu and Gary Dalrymple (Sydney Freecon organiser).</t>
  </si>
  <si>
    <t>jkzdskwwoqo</t>
  </si>
  <si>
    <t>https://youtu.be/GqS_MTXIMVE</t>
  </si>
  <si>
    <t>The Skeptic Zone %23384 - 28.Feb.2016</t>
  </si>
  <si>
    <t>0:00:00IntroductionRichard Saunders
0:04:20Holes in the PlotFrom science fiction fans to water dowsers, why do people work so hard to preserve their belief systems? In this talk, Richard Saunders looks at the thinking and mental gymnastics.
0:27:10Peter Bowditch - Vaccination in OberonA letter to the editor by long time skeptic, Peter 'Ratbags' Bowditch.
0:30:40Good Thinking Investigates: ChiropracticIn 2008, the British Chiropractic Association unsuccessfully sued science writer Simon Singh for highlighting that there is no reliable evidence that chiropractic can treat colic. Six years later, we wanted to find out whether chiropractors would still treat babies suffering from colic.</t>
  </si>
  <si>
    <t>GqS_MTXIMVE</t>
  </si>
  <si>
    <t>https://youtu.be/ExeVyEJ5uQI</t>
  </si>
  <si>
    <t>The Skeptic Zone %23391 - 17.April.2016</t>
  </si>
  <si>
    <t>0:00:00IntroductionRichard Saunders
0:06:55Lawrence LeungWe catch up with Australia's clown prince of skeptical fun and adventure to find out about his new live show, "Very Strange Things".
0:21:10The Raw Skeptic ReportThis week Heidi Robertson gives us her no nonsense report on Diphtheria.
0:36:18Maynard's Spooky Action.. Random interviews from a Skeptics' DinnerMaynard chats with
Dr Mel Thomson from MelburneCassandra Perryman from BrisbaneWade Ness from BrisbaneTim Mendham from Sydney
Includes A Walk In The Black Forestand a ride in the Skeptic Zone car.</t>
  </si>
  <si>
    <t>ExeVyEJ5uQI</t>
  </si>
  <si>
    <t>https://youtu.be/wkB31HiV9BU</t>
  </si>
  <si>
    <t>The Skeptic Zone %23390 - 10.April.2016</t>
  </si>
  <si>
    <t>0:00:00
Introduction
Richard Saunders
0:05:15
Maynard's Spooky Action.. The evolution of antievolutionism.Maynard Interviews Dr Nick Matzke, a postdoctoral scientist at ANU, holding a Discovery Early Career Researcher Award (DECRA) from the Australian Research Council.Includes A Walk In The Black Forest.
0:26:07
Dr Rachie Reports... With Dr Rachael DunlopIn the past week, Dr Rachie appeared on the popular Sunrise TV show to talk about the case of parents who cannot agree on vaccination.
0:31:25
Gold Coast mother passed on whooping cough to baby after refusing vaccine.</t>
  </si>
  <si>
    <t>wkB31HiV9BU</t>
  </si>
  <si>
    <t>https://youtu.be/tZ_wTHirZlQ</t>
  </si>
  <si>
    <t>The Skeptic Zone %23383 - 21.Feb.2016</t>
  </si>
  <si>
    <t>0:00:00
Introduction 
Richard Saunders
0:03:50
Wi-Fried?
We look at the fallout from ABC TV's science show 'Catalyst' after its broadcast of a story that many see as nothing more than scaremongering. Included is the reaction from the Royal Institution of Australia (RiAus) via their science channel.
0:22:40
Homeopathic Radio
We join Michael Marshall from the Good Thinking Society in the UK has he appears on BBC radio to counter the strange statements from a local homeopathic G.P.
0:33:40
Evidence Please... with Jo AlabasterJo reports on why some parents in the north coast region of NSW are suspicious of vaccinations. Induced are quotes from our very own Heidi Robertson.</t>
  </si>
  <si>
    <t>tZ_wTHirZlQ</t>
  </si>
  <si>
    <t>https://youtu.be/y6iSctERIPc</t>
  </si>
  <si>
    <t>The Skeptic Zone %23385 - 6.March.2016</t>
  </si>
  <si>
    <t>0:00:00IntroductionRichard Saunders
0:04:48The Raw Skeptic ReportThis week Heidi Robertson gives us her no nonsense report on Chicken Pox.
0:23:07Good Thinking Investigates: OsteopathyMany osteopaths claim to treat colic with cranial osteopathy &amp;ndash; a therapy with no evidence of effectiveness.Following Good Thinking's recent investigation into similar claims made by chiropractors, they decided to find out what an osteopath would tell a distressed parent seeking advice&amp;hellip;
0:31:42Anti Vax in the mediaChris Savage, noted anti-vaccination campaigner, has set up operations in Bali, offering intravenous magnesium injections to treat autism.
0:41:30Sydney Skeptics in the PubWhat do skeptics say to "Chemical Free" food?</t>
  </si>
  <si>
    <t>y6iSctERIPc</t>
  </si>
  <si>
    <t>https://youtu.be/49upNAvqayA</t>
  </si>
  <si>
    <t>The Skeptic Zone %23380 - 31.Jan.2016</t>
  </si>
  <si>
    <t>0:00:00IntroductionRichard Saunders
0:04:22Evidence Please... with Jo AlabasterJo reports on the importance of being on the Australian Bone Marrow Donor Registry.
0:12:00Dr Richard WisemanWe catch up with Dr Wiseman who tells us about is very, very clever magic videos, a 'psychic' dog and the study of dreams.
0:38:35A Week in ScienceThe Royal Institution of Australia (RiAus) is a national scientific not-for-profit organisation with a mission to bring science to people and people to science.
0:24:20Maynard's Spooky Action.. Maynard interviews Dr Ken Harvery about his action against the Chiropractic board and ongoing investigations into quackery.
1:01:20The sad passing of Fred the Skeptic Zone cat.</t>
  </si>
  <si>
    <t>49upNAvqayA</t>
  </si>
  <si>
    <t>https://youtu.be/TgxdlQuL9Wo</t>
  </si>
  <si>
    <t>The Skeptic Zone %23382 - 14.Feb.2016</t>
  </si>
  <si>
    <t>0:00:00IntroductionRichard Saunders
0:05:36Evidence Please... with Jo AlabasterJo reports on Biodynamic Gardening. WHAT? Find out with Jo.
0:17:54A Week in ScienceThe Royal Institution of Australia (RiAus) is a national scientific not-for-profit organisation with a mission to bring science to people and people to science.
0:21:04When a letter from Heaven ... isn't. "Letters from heaven": TV psychic Lillyanne sends almost identical readings to dozens of customers. A report with the help of Trish H&amp;auml;nn and James Randi.</t>
  </si>
  <si>
    <t>TgxdlQuL9Wo</t>
  </si>
  <si>
    <t>https://youtu.be/-kmyyblNl8A</t>
  </si>
  <si>
    <t>The Skeptic Zone %23378 - 17.Jan.2016</t>
  </si>
  <si>
    <t>0:00:00
Introduction Richard Saunders
0:03:17
Evidence Please... with Jo Alabaster
Jo has a message for Pauline Hanson who appeard on the 'Sunrise' TV program.
0:07:50
A Week in Science
The Royal Institution of Australia (RiAus) is a national scientific not-for-profit organisation with a mission to bring science to people and people to science.
0:10:54
Dr Rachie Reports... with Dr Rachael Dunlop
This week, Dr Rachie reports on the University of Woolongong's decision to award a Ph.D for a thesis claiming that conspiracies are behind the Australian Immunisation Schedule.
0:23:40
Bent Spoon for University of Wollongong?
By Tim Mendham, read by Richard Saunders</t>
  </si>
  <si>
    <t>-kmyyblNl8A</t>
  </si>
  <si>
    <t>https://youtu.be/y-zElDfbVz8</t>
  </si>
  <si>
    <t>The Skeptic Zone %23388 - 27.Mar.2016</t>
  </si>
  <si>
    <t>0:00:00
Introduction 
Richard Saunders
Includes a tribute to Phyllis Saunders and the reading of an item by Steven W Thrasher, "Don't tell cancer patients what they could be doing to cure themselves"
0:12:27
The Raw Skeptic ReportThis week Heidi Robertson with news about online memes and posters.
0:23:05
Friends of Science in MedicineIntegrative medicine: more than the promotion of unproven treatments?
0:29:40
Maynard's Spooky Action.. 
Maynard reports from the Podcasters Sydney meetup group.</t>
  </si>
  <si>
    <t>y-zElDfbVz8</t>
  </si>
  <si>
    <t>https://youtu.be/zPMCr7csJXU</t>
  </si>
  <si>
    <t>The Skeptic Zone %23386 - 13.March.2016</t>
  </si>
  <si>
    <t>0:00:00
Introduction
Richard Saunders
0:05:50
Report :
An Evening with Alan Alda
Alan Alda was in Australia and gave a talk in Canberra about the importance of good science communication.
0:17:16
Good Thinking Investigates: Peter Popoff
Good Thinking has been investigating faith healer Peter Popoff and his highly-lucrative current business of promising to heal sickness and cancel debts in exchange for seed faith in other words: cash donations.
0:23:00
Psychic Sunday in FairfieldRichard Saunders drops by a Psychic Fair to see if any psychics are on offer.
0:41:30
Chiro Board says two the line or elseThe Chiropractic Board of Australia, which regulates Australia&amp;rsquo;s 5000 chiropractors, has released a statement reinforcing that practitioners need to ensure their advertising complies with the requirements of the National Law, or they risk prosecution and disciplinary action.</t>
  </si>
  <si>
    <t>zPMCr7csJXU</t>
  </si>
  <si>
    <t>https://youtu.be/th4_p0Z0ivU</t>
  </si>
  <si>
    <t>The Skeptic Zone %23379 - 24.Jan.2016</t>
  </si>
  <si>
    <t>0:00:00IntroductionRichard Saunders
0:03:15Recollect: Health and MedicineRichard visits the Powerhouse Museum in Sydney and gets a guided tour by Tilly Boleyn and Frankie Lee of the history of medical devices.
0:41:00A Week in ScienceThe Royal Institution of Australia (RiAus) is a national scientific not-for-profit organisation with a mission to bring science to people and people to science.
0:44:10Psychic TV Australia Online threats are alleged to have been made against some of the 'psychics' on Psychic TV, a business promoting a 'dial a reading' service.</t>
  </si>
  <si>
    <t>th4_p0Z0ivU</t>
  </si>
  <si>
    <t>2016 07 08</t>
  </si>
  <si>
    <t>https://youtu.be/8KUZovJkMH8</t>
  </si>
  <si>
    <t>The Skeptic Zone %23387 - 20.Mar.2016</t>
  </si>
  <si>
    <t>0:00:00IntroductionRichard Saunders
0:10:15Report : Update on Wilyman PhDA short update on the continuing controversy
0:14:14The Skeptic Magazine from Australian Skeptics What goodies await in the new issue of this long running journal.
0:18:50Chiropractic in QuestionWe look at some of the claims and practices of Gonstead Chiropractic. Also, are Chiros as qualified as GPs?</t>
  </si>
  <si>
    <t>8KUZovJkMH8</t>
  </si>
  <si>
    <t>https://youtu.be/kuB0-VF1IOs</t>
  </si>
  <si>
    <t>The Skeptic Zone %23389 - 3.April.2016</t>
  </si>
  <si>
    <t>0:00:00IntroductionRichard Saunders
0:06:25Paracon Australia 2016 - Alex CayasWe chat to the director of this spooky event and find out why skeptics should attend.
0:17:10NHMRC $3.3 MILLION ON WIND FARM RESEARCH &amp;ndash; &amp;ldquo;MONEY DOWN THE DRAIN&amp;rdquo;?From Australian Skeptics
0:22:40Maynard's Spooky Action.. Maynard catches up with Ian Wolf from the long running Diffusion Science Radio Show.
0:38:22Anti-vaccination lobby flags High Court challenge to &amp;lsquo;no jab, no pay&amp;rsquo;Anti-vaccination activists are seeking funds to pay for a shot at overturning the government&amp;rsquo;s &amp;ldquo;no jab, no pay&amp;rdquo; policy in the High Court.</t>
  </si>
  <si>
    <t>kuB0-VF1IOs</t>
  </si>
  <si>
    <t>https://youtu.be/dUkywJh8Xrk</t>
  </si>
  <si>
    <t>The Skeptic Zone %23381 - 7.Feb.2016</t>
  </si>
  <si>
    <t>0:00:00
Introduction
Richard Saunders
0:04:04
Dr Phil PlaitWe catch up with Dr Plait and talk about the late astronaut Edgar Mitchelll as well as Pluto and UFOs.
0:27:06
A Week in ScienceThe Royal Institution of Australia (RiAus) is a national scientific not-for-profit organisation with a mission to bring science to people and people to science.
0:31:27
Anti-Vaxxers react to Mark ZuckerbergSome of the more extreme nastiness from the anti-science trolls.
0:34:35
Sydney Skeptics in the PubAnother great evening in Sydney where we ask the big questions!</t>
  </si>
  <si>
    <t>dUkywJh8Xrk</t>
  </si>
  <si>
    <t>https://youtu.be/j2YkJCXqC_A</t>
  </si>
  <si>
    <t>The Skeptic Zone %23377 - 10.Jan.2016</t>
  </si>
  <si>
    <t>0:00:00
Introduction
Richard Saunders
0:04:08
Evidence Please... with Jo Alabaster
Jo reports on the horror that is Black Salve. A warning to everyone.
0:15:27
Guest Reporter Kevin Davies from Canberra SkepticsKevin chats to Dr. Rachelle Duvall, Research Physical Scientist with the U.S. Environmental Protection Agency, and U.S. Embassy Science Fellow.
0:20:13
A Week in ScienceThe Royal Institution of Australia (RiAus) is a national scientific not-for-profit organisation with a mission to bring science to people and people to science.
0:23:18
Maynard's Spooky Action.. Maynard interviews pub goers at Sydney Skeptics in the Pub. What are their predictions for 2016 and what do they think about New Year Resolutions?</t>
  </si>
  <si>
    <t>j2YkJCXqC_A</t>
  </si>
  <si>
    <t>https://youtu.be/Gs39wqnwx5k</t>
  </si>
  <si>
    <t>The Skeptic Zone %23392 - 24.April.2016</t>
  </si>
  <si>
    <t>0:00:00
Introduction
Richard Saunders and Maynard
0:05:05
Maynard's Spooky Action..
At the Lawrence Leung ShowWe attend the new live show, "Very Strange Things" and chat to Eran Segev and Lawrence about magic, mentalism and being skeptical.
0:24:43
The Raw Skeptic Report
This week Heidi Robertson is live on the spot to bring us reports from the first Skeptic in the Pub in the Northern Rivers of NSW.
0:39:23
Chiropractor Cracks Baby's SpineDoctors condemn shocking video of a crying FOUR-DAY-OLD baby having her back cracked by a chiropractor - because she is suffering from colic.</t>
  </si>
  <si>
    <t>Gs39wqnwx5k</t>
  </si>
  <si>
    <t>https://youtu.be/mk4j5obJlg4</t>
  </si>
  <si>
    <t>The Skeptic Zone %23399 - 12.June.2016</t>
  </si>
  <si>
    <t>0:00:0
Introduction Richard Saunders
0:09:18 Labor scraps rebates for natural therapies Taxpayers won't be subsidising them if Bill Shorten becomes prime minister. Shadow treasurer Chris Bowen announced on Friday that from July 1, 2017, taxpayer-funded private health insurance rebates would no longer be available for natural therapies.
 http://www.sbs.com.au/news/article/2016/06/10/labor-scraps-rebates-natural-therapies 
0:12:10
The Good Thinking Society welcomes NHS Liverpool CCG’s report on homeopathy funding Continued funding or end of funding to be decided on June 14. The Good Thinking Society welcomed a report from NHS Liverpool CCG on the subject of homeopathy, which showed overwhelming support from Liverpool residents for an end to funding.
http://goodthinkingsociety.org/the-good-thinking-society-welcomes-nhs-liverpool-ccgs-report-on-homeopathy-funding/ 
0:16:24
Does Naturopathy work? The truth about ‘natural’ medicine - Shelley Stocken Recent reports of a Sydney naturopath allegedly endangering the life of a baby; the son of a naturopath shunning radiotherapy for “alternative therapies”; and a disgraced Gold Coast doctor turning to naturopathy rather than maintaining her registration raise the question, what’s the deal with naturopathy?  
http://www.news.com.au/lifestyle/health/health-problems/does-naturopathy-work-the-truth-about-natural-medicine/news-story/ebba033e2bad6801f736db1a9235cc9e
0:22:53
Dr Brad McKay on TV Dr Brad appears on TODAY Extra and calls out homeopathy for what it is! What do the viewers think? 
https://www.9now.com.au/today/2016/clip-cip8uo3fo000o0jo4cdezivrw/b86e4809-12aa-46c6-b558-62964b24b04a
0:31:46
Failed stockbroking firm consulting a psychic Glenn Rosewall, executive chairman of the failed stockbroking firm BBY, was consulting a psychic and ‘vibrational healer’ for at least 12 months prior to the firm’s demise, according to sources.  
http://www.skeptics.com.au/2016/06/01/boss-of-failed-stockbroking-firm-sought-business-advice-from-pyschic/
0:37:43
Threats of assault against Reasonable Hank Explicit and direct threats of physical assault towards the blogger uploaded to facebook.  
https://reasonablehank.com/2016/06/10/shawn-dhu-posts-video-threats-of-assault-against-reasonable-hank/</t>
  </si>
  <si>
    <t>mk4j5obJlg4</t>
  </si>
  <si>
    <t>https://youtu.be/AdMdjn4Vtig</t>
  </si>
  <si>
    <t>The Skeptic Zone %23401 - 26.June.2016</t>
  </si>
  <si>
    <t>0:00:00
Introduction Richard Saunders
0:09:15
Michelle Franklin and ghosts? We catch up with Michelle from the Darwin Skeptics who tells us about her recent appearance on radio to give the skeptical point of view on a good old fashion ghost story. 
https://www.facebook.com/groups/darwinskeptics
0:22:00
The Raw Skeptic Report This week Heidi Robertson interviews Tracey from the Facebook group, 'Stop The Austrailian Vaccination Skeptics Network' (or SAVN). Find out what impact they have had via their untiring efforts.
https://www.facebook.com/stopavn/
0:37:44
Carl Sagan's Baloney Detection Kit Carl Sagan had a wonderful mind that was capable of cutting through all the noise and clearly communicating and inspiring millions. He may indeed be sadly missed, but his words and thoughts still echo loudly even today.
http://www.skeptical-science.com/bullshit/detecting-bullshit-quick-refresher-carl-sagan/
0:43:55
Dr Will Grant from CPAS 
Kevin Davies interviews Dr Will Grant, a lecturer, researcher and graduate studies convener at CPAS. Dr Grant's research and writing has focused on the intersection of society, politics and science, and how the relationships between these are changing with new technologies. 
http://www.canberraskeptics.org.au/ 
http://cpas.anu.edu.au/about-us/people/will-grant</t>
  </si>
  <si>
    <t>AdMdjn4Vtig</t>
  </si>
  <si>
    <t>https://youtu.be/wSBeTjzGnYY</t>
  </si>
  <si>
    <t>The Skeptic Zone %23400 - 19.June.2016</t>
  </si>
  <si>
    <t>&amp;nbsp; 0:00:00 Introduction Richard Saunders and Stefan Sojka 0:09:15 Good Thinking with Michael Marshall NHS Liverpool CCG ends funding for homeopathy - The Good Thinking Society welcomed today’s decision by NHS Liverpool CCG to decommission homeopathy services. The decision comes after months of public consultation which showed overwhelming support from Liverpool residents for an end to funding.  http://goodthinkingsociety.org/the-good-thinking-society-welcomes-nhs-liverpool-ccgs-report-on-homeopathy-funding/ 0:30:52 The Cass Files with Dr Cassandra Perryman Meet our new reporter, Dr Cassandra who is a PhD in Psychology, specialising in research methods, analysis, and ethics. She's a bicoastal girl who talks to her cats, and reads way too much Pratchett, Gaiman, and Butcher. 0:36:33 Maynard's Spooky Action... Supanova 2016 Look out! It's Maynard and Tim Ferguson for a quick hello and a chance for Richard to thank Maynard for all his hard work. http://maynard.com.au 0:40:00 Labor scraps rebates for natural therapies Update... Taxpayers won't be subsidising them if Bill Shorten becomes prime minister.  https://ajp.com.au/news/labor-slammed-planned-natural-therapies-rebate-cut/ 0:45:44 The Skeptics Guide to the Universe The SGU rouges drop by to wish the Skeptic Zone a happy 400th episode. http://www.theskepticsguide.org/podcast/sgu/571 &amp;nbsp;</t>
  </si>
  <si>
    <t>wSBeTjzGnYY</t>
  </si>
  <si>
    <t>https://youtu.be/Bq9fobcH9t4</t>
  </si>
  <si>
    <t>The Skeptic Zone %23376 - 3.Jan.2016</t>
  </si>
  <si>
    <t>0:00:00IntroductionRichard Saunders
0:03:16Evidence Please... with Jo AlabasterJo reads from the AGE Newspaper. Chiropractors promoting anti-vaccination views despite rules.
0:11:00A Week in ScienceThe Royal Institution of Australia (RiAus) is a national scientific not-for-profit organisation with a mission to bring science to people and people to science.
0:13:50ReportQueensland childcare centres and the new vaccination laws. Report from Australian Skeptics.
0:18:18Maynard's Spooky Action.. Maynard interviews more people at the recent Australian Skeptics National Convention.</t>
  </si>
  <si>
    <t>Bq9fobcH9t4</t>
  </si>
  <si>
    <t>https://youtu.be/xwCIpR8yJ8I</t>
  </si>
  <si>
    <t>The Skeptic Zone %23374 - 20.Dec.2015</t>
  </si>
  <si>
    <t>0:00:00IntroductionRichard Saunders
0:04:50Maynard's Spooky Action.. Maynard interviews Jake Farr-Wharton, a guest presenter at the recent Austalian Skeptics National Convention.
0:22:50ReportAnti-vaxers taking posters and pamphlets promoting vaccination in hospitals and clinics.
0:28:36Evidence Please... with Jo AlabasterJo reads a letter from the Friends of Science in Medicine. How can the government save health dollars?
---Merry Christmas---
---Send Peanuts---</t>
  </si>
  <si>
    <t>xwCIpR8yJ8I</t>
  </si>
  <si>
    <t>https://youtu.be/V6m8hR30aLc</t>
  </si>
  <si>
    <t>The Skeptic Zone %23394 - 8.May.2016</t>
  </si>
  <si>
    <t>0:00:00 Introduction Richard Saunders &amp;amp; Maynard 0:03:24 Choice Magazine Join Maynard, Tim Mendham and Richard Saunders as they head to the HQ of Choice Magazine and chat with Tom Godfrey. 0:22:13 Chiropractor Cracks Baby's Spine Yet more on the story that doctors condemn. A shocking video of a crying FOUR-DAY-OLD baby having her back cracked by a chiropractor has gone viral online. 0:33:00 Maynard's Spooky Action.. Conspiracy theories at Skeptics in the Pub Maynard looks behind the stinking curtain of conspiracy and chats to Dr Chris Fleming, Jessica Singer, Dr Brad McKay and Ian Bryce.</t>
  </si>
  <si>
    <t>V6m8hR30aLc</t>
  </si>
  <si>
    <t>https://youtu.be/4xqM3xlGvNA</t>
  </si>
  <si>
    <t>The Skeptic Zone %23395 - 15.May.2016</t>
  </si>
  <si>
    <t>0:00:00
Introduction Richard Saunders
0:03:05
Employing Naturopaths in Chemists Comments on a report by Jane Hansen about the push to sell even more quackery in your local chemist shop.
0:15:20
Maynard's Spooky Action.. Maynard and the Doctor Lindsay "The Doctor" McDougall is an Australian rock guitarist and radio presenter. Since 1996, he has been the lead guitarist in punk rock band, Frenzal Rhomb. What are his views on being skeptical? 
0:25:18
Anti-vaccination PhD Details have come to light about the examiners’ assessments of Judy Wilyman’s anti-vaccination PhD thesis at the University of Wollongong, with “serious concerns” and “very critical” comments made about the anti-vaccination document that claims pro-vaccination conspiracies on a global scale.</t>
  </si>
  <si>
    <t>4xqM3xlGvNA</t>
  </si>
  <si>
    <t>https://youtu.be/befM9TjwDN8</t>
  </si>
  <si>
    <t>The Skeptic Zone %23398 - 5.June.2016</t>
  </si>
  <si>
    <t>0:00:00
Introduction Richard Saunders
0:09:18
Maynard's Spooky Action.. 
Maynard at Paracon 2016 Part #2
High up in the Blue Mountains, Maynard goes looking for ghosts, aliens and the unknown... but instead finds... Sheryl Gottschall Delegates Calvin Von Crush
0:32:42
The Raw Skeptic Report Anti-vaccination activists crash immunisation seminar A public seminar on immunisation in Perth was forced to close early after anti-vaccination activists hijacked the event and called doctors liars.
0:48:15
Sydney Skeptics in the Pub This week we ask the big question, what would you think if we make contact with aliens?</t>
  </si>
  <si>
    <t>befM9TjwDN8</t>
  </si>
  <si>
    <t>https://youtu.be/AfH22VzHBUY</t>
  </si>
  <si>
    <t>The Skeptic Zone %23393 - 1.May.2016</t>
  </si>
  <si>
    <t>0:00:00
Introduction Richard Saunders
0:05:41
Chiropractor Cracks Baby's Spine More on the story that doctors
condemn. A shocking video of a crying FOUR-DAY-OLD baby having her
back cracked by a chiropractor has gone viral online.
0:11:48
The Rotten Thread of Conspiracy Theories This week Australia
stopped to remember the Port Arthur massacre of 1996. Sadly but
predictably, conspiracy theories continue to dog the friends and
family of those lost.
0:25:20
Vaxxed Amid World Immunisation Week, a film by a frontman for
the anti-vaccination movement is being rolled out in US cinemas.
From the Brisbane Times.</t>
  </si>
  <si>
    <t>AfH22VzHBUY</t>
  </si>
  <si>
    <t>https://youtu.be/uUF4aMLVRG0</t>
  </si>
  <si>
    <t>The Skeptic Zone %23397 - 29.May.2016</t>
  </si>
  <si>
    <t>0:00:00 Introduction Richard Saunders and Maynard 0:04:05 Maynard's Spooky Action.. Maynard at Paracon 2016 Part #1 High up in the Blue Mountains, Maynard goes looking for ghosts, aliens and the unknown... but instead finds... Richard Saunders Alex Cayas Beth Luscombe Part #2 next week 0:27:02 Media Guide to Skepticism With Sharon Hill To provide a clear, easy-to-read guide about the “Skeptical” viewpoint as subscribed to by many who might call themselves Skeptics or critical thinkers; to distinguish practical Skepticism from the popular use of the phrase “I’m skeptical,” and from those who claim to be “skeptics” regarding some well-established conclusions (such as climate change). 0:40:30 Legal action against fake cancer sufferer Consumer Affairs Victoria is preparing to take legal action against fake cancer sufferer Belle Gibson following an in-depth investigation into alleged contraventions of Australian consumer law. 0:45:44 Skeptic Zone / Bunga Bunga Cross Over Maynard and Tim Ferguson confront Richard Saunders about... the Mars landings?</t>
  </si>
  <si>
    <t>uUF4aMLVRG0</t>
  </si>
  <si>
    <t>https://youtu.be/z-Rl-eXaIjo</t>
  </si>
  <si>
    <t>The Skeptic Zone %23396 - 22.May.2016</t>
  </si>
  <si>
    <t>0:00:00 Introduction Richard Saunders 0:04:28 The Australian Sex Party We chat to Dr Meredith Doig to discover more about this political party and their strong stand on sceince and reason. 0:20:45 Dr Rachie Reports... with Dr Rachael Dunlop The vitamin and supplement industry is big business in Australia. An estimated 75% of the population use some form of complementary medicines, including vitamins, minerals, herbs, aromatherapy and homeopathic products. But some vitamin supplements and protein powders at best don’t work and, at worst, can cause harm. 0:31:00 The Raw Skeptic Report This week Heidi Robertson with more news of Chiropractors allegedly caught sneaking into maternity wards to treat newborns.</t>
  </si>
  <si>
    <t>z-Rl-eXaIjo</t>
  </si>
  <si>
    <t>https://youtu.be/K7QznabsoAo</t>
  </si>
  <si>
    <t>The Skeptic Zone %23375 - 27.Dec.2015</t>
  </si>
  <si>
    <t>0:00:00IntroductionRichard Saunders
0:02:00In conversation with Dr. Karl Kruszelnicki AMA chat with Australia's most trusted science communicator</t>
  </si>
  <si>
    <t>K7QznabsoAo</t>
  </si>
  <si>
    <t>https://youtu.be/1Myl1sCQZbo</t>
  </si>
  <si>
    <t>The Skeptic Zone %23373 - 13.Dec.2015</t>
  </si>
  <si>
    <t>0:00:00IntroductionRichard Saunders
0:06:00The "ESP" PodcstAn interview with the movers and shakers of the European Skeptics Podcast - Andr&amp;aacute;s G&amp;aacute;bor Pint&amp;eacute;r, Jelena Levin and Pontus B&amp;ouml;ckman.
0:16:30Chickenpox outbreak at &amp;ldquo;tolerant&amp;rdquo; Victorian schoolReport from Australian Skeptics Inc..
0:25:12A Week in ScienceThe Royal Institution of Australia (RiAus) is a national scientific not-for-profit organisation with a mission to bring science to people and people to science.
0:28:18Maynard's Spooky Action.. Maynard heads for Sydney Skeptics in the Pub and chats with guest speaker Ross Balch about Viruses and other tiny things.
0:40:13Evidence Please... with Jo AlabasterJo looks at so-called psychics with their so-called preditctions (cough.. guesses) for the coming year. Can Skeptics do any better?</t>
  </si>
  <si>
    <t>1Myl1sCQZbo</t>
  </si>
  <si>
    <t>https://youtu.be/mq47NaoxG2k</t>
  </si>
  <si>
    <t>The Skeptic Zone %23353 - 26.July.2015</t>
  </si>
  <si>
    <t>0:00:00
Introduction
Richard Saunders
&amp;nbsp;
0:04:30
Interviews from TAM13
Sharon Hill from Doubtful News
Prof. Bruce M. Hood about Speakezee&amp;nbsp;
&amp;nbsp;
0:22:26
A Week in Science
The Royal Institution of Australia (RiAus) is a national scientific not-for-profit organisation with a mission to bring science to people and people to science.
&amp;nbsp;
0:26:00
Interviews from TAM13
Ben Radford and his investigations.</t>
  </si>
  <si>
    <t>mq47NaoxG2k</t>
  </si>
  <si>
    <t>https://youtu.be/G0Vp5J3s4pU</t>
  </si>
  <si>
    <t>The Skeptic Zone %23354 - 2.Aug.2015</t>
  </si>
  <si>
    <t>0:00:00
Introduction
Richard Saunders
&amp;nbsp;
0:06:00
Michael Marshall from Good Thinking
Palm readers have operated in seaside towns across the UK for many years. &amp;nbsp;In the absence of any proof that palmists have any ability to accurately advise on the future, the Good Thinking Society wanted to find out whether the trust given by so many was well-placed, so they visited a palm reader in Blackpool.
&amp;nbsp;
0:23:15
A Week in Science
The Royal Institution of Australia (RiAus) is a national scientific not-for-profit organisation with a mission to bring science to people and people to science.
&amp;nbsp;
0:27:00
If I could talk to the animals...
In 2009 the Nonsense Podcast set out to investigate an animal psychic. We find our crew having dinner after the evet.. With Jason Hamiester, Dr Rachie, Bastard Sheep and Richard Saunders.</t>
  </si>
  <si>
    <t>G0Vp5J3s4pU</t>
  </si>
  <si>
    <t>https://youtu.be/8Ln8yn7NHKg</t>
  </si>
  <si>
    <t>The Skeptic Zone %23361- 20.Sep.2015</t>
  </si>
  <si>
    <t>0:00:00
Introduction
Richard Saunders 
0:04:50
Fly me to the moon... or Pluto... or Mars!
We chat to Dr Pamela Gay who gives us her perspective on the recent misson to Pluto. Also what's happening on Mars and what's all this about a blood moon?
0:29:00
A Week in Science
The Royal Institution of Australia (RiAus) is a national scientific not-for-profit organisation with a mission to bring science to people and people to science.
0:31:30
Irresponsible breast cancer alternative cure
Ross Balch from the Brisbane Skeptics Society reads an open letter to the Sunshine Coast Daily after it published an uncritical report dealing with cancer. (With a voice over from Jo Alabaster.)
0:39:25
Maynard's Spooky Action....
Maynard chats to more people doing outreach at the recent Science Week Festival at the Australian Museum.</t>
  </si>
  <si>
    <t>8Ln8yn7NHKg</t>
  </si>
  <si>
    <t>https://youtu.be/4pa6S2Lym-0</t>
  </si>
  <si>
    <t>The Skeptic Zone %23371 - 29.Nov.2015</t>
  </si>
  <si>
    <t>0:00:00
Introduction Richard Saunders 
0:04:12
Maynard's Spooky Action.. Maynard intdrviews Dr Mel Thomson, an Infectious Disease Researcher at Deakin University in Geelong, Victoria, Australia.
0:23:25
Evidence Please... with Jo AlabasterJo looks into "cupping therapy", after it hit the media this week thanks to a rugby player and our friend Dr Brad McKay.
0:29:13
A Week in ScienceThe Royal Institution of Australia (RiAus) is a national scientific not-for-profit organisation with a mission to bring science to people and people to science.
0:34:40
Feeding TubeWe chat to Tamara Robertson, from the new web video series, 'The Feeding Tube'.</t>
  </si>
  <si>
    <t>4pa6S2Lym-0</t>
  </si>
  <si>
    <t>https://youtu.be/rPcXY9omkdA</t>
  </si>
  <si>
    <t>The Skeptic Zone %23358 - 30.Aug.2015</t>
  </si>
  <si>
    <t>0:00:00
Science reports from Oscar and Daph Alabaster... then...
Introduction
Richard Saunders and Fred the cat.
&amp;nbsp;
0:08:30
North to Brisbane!
We chat to Ross Balch about the upcoming Australian Skeptics National Convention.
&amp;nbsp;
0:22:10
Evidence Please... with Jo Alabaster
Jo looks at the case of the seemingly anti-vax cartoonist.
&amp;nbsp;
0:33:00
A Week in Science
The Royal Institution of Australia (RiAus) is a national scientific not-for-profit organisation with a mission to bring science to people and people to science.
&amp;nbsp;
0:37:00
Vale Prof. Colin Keay
We remember a great skeptic and a world renowned astronomer.
&amp;nbsp;
0:41:50
Even further north to Darwin
Find out about the new Darwin Skeptics group as we talk to Michelle Franklin.</t>
  </si>
  <si>
    <t>rPcXY9omkdA</t>
  </si>
  <si>
    <t>https://youtu.be/qVobL18uuVc</t>
  </si>
  <si>
    <t>The Skeptic Zone %23356 - 16.Aug.2015</t>
  </si>
  <si>
    <t>0:00:00
Introduction 
Richard Saunders and Maynard at the Australian Museum, setting up for the Mystery Investigators show science show.
0:04:23
Guerrilla Skepticism
We interview with Susan Gerbic from Guerrilla Skepticism on Wikipedia and find out about her upcoming tour of Australia.
0:24:24
A Week in Science
The Royal Institution of Australia (RiAus) is a national scientific not-for-profit organisation with a mission to bring science to people and people to science.
0:27:23
Maynard's Spooky Action...
Roaming the hall of the Australian Museum for Science Week, Maynard interviews;
Sydney Sea Life Aquarium
UNSW Physics
Dr Jodi Rowley about frogs
FIRST LEGO League Robots
Join the Mystery Investigators and hear Maynard walk all over Richard Saunders!</t>
  </si>
  <si>
    <t>qVobL18uuVc</t>
  </si>
  <si>
    <t>https://youtu.be/hnBwLfh3204</t>
  </si>
  <si>
    <t>The Skeptic Zone %23362- 27.Sep.2015</t>
  </si>
  <si>
    <t>0:00:00
Introduction 
Heidi Robertson
0:03:12
Knowing AnimalsWe chat to Dr Siobhan O'Sullivan from the 'Knowing Animals' podcast who gives us her perspective on animal politics and so-called animal communicators.
0:23:30
A Week in ScienceThe Royal Institution of Australia (RiAus) is a national scientific not-for-profit organisation with a mission to bring science to people and people to science.
0:27:27
The Raw Skeptic Report with Heidi RobertsonThis week Heidi gives us her analysis on the stage performance of someone claiming to have psychic powers? Hello... anyone there...?</t>
  </si>
  <si>
    <t>hnBwLfh3204</t>
  </si>
  <si>
    <t>https://youtu.be/j1TwM4YMV-o</t>
  </si>
  <si>
    <t>The Skeptic Zone %23357 - 23.Aug.2015</t>
  </si>
  <si>
    <t>0:00:00
Introduction
Richard Saunders and Jo Alabaster with a review of Neil deGrasse Tyson in Sydney.
&amp;nbsp;
0:05:43
Bad Science Watch in Canada&amp;nbsp;
We chat to Michael Kruse about the Canadian Government's crack down on the far-fetched claims of homeopathy.
&amp;nbsp;
0:27:48
The Raw Skeptic Report with Heidi Robertson
This week Heidi looks at the facts and myths behind influenza and interviews Kelly who lost her mother to the disease.
&amp;nbsp;
0:46:45
A Week in Science
The Royal Institution of Australia (RiAus) is a national scientific not-for-profit organisation with a mission to bring science to people and people to science.
&amp;nbsp;
0:50:20
Deep Space with Kevin Davies&amp;nbsp;
Guest reporter Kevin Davies chats to Glen Nagle, the Education and Public Outreach Manager
at the Canberra Deep Space Communication Complex. Pluto and beyond!&amp;nbsp;
&amp;nbsp;
&amp;nbsp;
&amp;nbsp;</t>
  </si>
  <si>
    <t>j1TwM4YMV-o</t>
  </si>
  <si>
    <t>https://youtu.be/TRNalHl0U6w</t>
  </si>
  <si>
    <t>The Skeptic Zone %23365- 18.Oct.2015</t>
  </si>
  <si>
    <t>0:00:00IntroductionRichard Saunders - Jo Alabaster - Maynard
0:05:30Behind the Scenes - Million Dollar ChallengeRichard Saunders live at Brisbane SkeptiCamp.
0:20:30A Week in ScienceThe Royal Institution of Australia (RiAus) is a national scientific not-for-profit organisation with a mission to bring science to people and people to science.
0:24:402015 Australian Skeptics' AwardsWith Eran Segev, Tim Mendham and Joanne Benhamu.</t>
  </si>
  <si>
    <t>TRNalHl0U6w</t>
  </si>
  <si>
    <t>https://youtu.be/_aWxgqu9utg</t>
  </si>
  <si>
    <t>The Skeptic Zone %23359 - 6.Sep.2015</t>
  </si>
  <si>
    <t>0:00:00
Introduction
Richard Saunders
&amp;nbsp;
0:05:40
Maynard's Spooky Action..&amp;nbsp;
Maynard chats to pubbers at Sydney Skeptics in the pub including Ken McLeod and Dr Elena Kupriyanova.&amp;nbsp;
&amp;nbsp;
0:32:20
A Week in Science
The Royal Institution of Australia (RiAus) is a national scientific not-for-profit organisation with a mission to bring science to people and people to science.
&amp;nbsp;
0:36:10
Evidence Please... with Jo Alabaster
Jo visits the Australian&amp;nbsp;
Paranormal and Spiritual Expo and interviews some of colourful charaters at their stalls.&amp;nbsp;
&amp;nbsp;
0:54:37
Signe's Stories
Guest reporter Signe Dean at the expo asking everyday people why they attend.&amp;nbsp;</t>
  </si>
  <si>
    <t>_aWxgqu9utg</t>
  </si>
  <si>
    <t>https://youtu.be/yKwI8YxbKMI</t>
  </si>
  <si>
    <t>The Skeptic Zone %23368 - 8.Nov.2015</t>
  </si>
  <si>
    <t>0:00:00IntroductionRichard Saunders
0:04:17The Raw Skeptic Report with Heidi RobertsonThis week Heidi reports on the recent Australian Senate hearing into 'No Jab No Pay'. A lesson in how to give and how not to give a good account of yourself.
0:17:40A Week in ScienceThe Royal Institution of Australia (RiAus) is a national scientific not-for-profit organisation with a mission to bring science to people and people to science.
021:15Maynard's Spooky Action.. Maynard with Vox Pops from the Australian Skeptics National Convention.
0:29:30Feature InterviewMaynard talks to Dr Eugenie Scott about the ongoing problems in the USA with those pesky creationists!
0:51:45UFOs (Again?)Dr Steve Roberts and Richard Saunders with a giant pile of UFO books. Is the truth in there?</t>
  </si>
  <si>
    <t>yKwI8YxbKMI</t>
  </si>
  <si>
    <t>https://youtu.be/ybywGROACtY</t>
  </si>
  <si>
    <t>The Skeptic Zone %23363- 4.Oct.2015</t>
  </si>
  <si>
    <t>0:00:00IntroductionRichard Saunders
0:05:00Curious MindsWe chat to Ran Levi from the 'Curious Minds' podcast.
0:34:00A Week in ScienceThe Royal Institution of Australia (RiAus) is a national scientific not-for-profit organisation with a mission to bring science to people and people to science.</t>
  </si>
  <si>
    <t>ybywGROACtY</t>
  </si>
  <si>
    <t>https://youtu.be/Se6hnExeoec</t>
  </si>
  <si>
    <t>The Skeptic Zone %23355 - 9.Aug.2015</t>
  </si>
  <si>
    <t>*LIVE at Sydney Skeptics in the Pub*
*Recorded on the 6th August 2015*
&amp;nbsp;
0:00:00
Introduction
Richard Saunders and Stefan Sojka with Maynard
&amp;nbsp;
0:04:30
Report on TAM13&amp;nbsp;
Richard Saunders reports on The Amazing Meeting.
&amp;nbsp;
0:08:00
Evidence Please... with Jo Alabaster
Jo looks at the bizarre claims of Orgone energy
&amp;nbsp;
0:22:30
Grain of Salt.... with Eran Segev
Eran with news of an Israeli TV show, "The Drillers" or "HaKodchim"
&amp;nbsp;
0:32:18
A Week in Science
The Royal Institution of Australia (RiAus) is a national scientific not-for-profit organisation with a mission to bring science to people and people to science.
&amp;nbsp;
0:35:40
Dr Rachie Reports.... with Dr Rachael Dunlop
The importance of being a good science communicator.
&amp;nbsp;
0:45:40
The Raw Skeptic Report with Heidi Robertson
Life in far north coast of NSW, the woo capital of Australia.
&amp;nbsp;
0:57:13
"Dr Stefan Sojka"
Dr Stefan with a cure for your over-stuffed wallet.</t>
  </si>
  <si>
    <t>Se6hnExeoec</t>
  </si>
  <si>
    <t>https://youtu.be/ubgC0TeuIRA</t>
  </si>
  <si>
    <t>The Skeptic Zone %23360- 13.Sep.2015</t>
  </si>
  <si>
    <t>0:00:00
Introduction
Richard Saunders
&amp;nbsp;
0:04:10
Dragon*Con report
We chat to Angie Mattke who reports on the Skeptrack at the recent Dragon*Con in Atlanta.&amp;nbsp;
&amp;nbsp;
0:18:35
A Week in Science
The Royal Institution of Australia (RiAus) is a national scientific not-for-profit organisation with a mission to bring science to people and people to science.
&amp;nbsp;
0:21:40
Tell me this, you Skeptic!
An overview of some of the questions and comments put to skeptics at the Paranormal and Spiritual Expo.&amp;nbsp;
&amp;nbsp;
0:31:35
The Atheist Hour - Podcast
Timothy Graham fills us in on a new podcast from Sydney.</t>
  </si>
  <si>
    <t>ubgC0TeuIRA</t>
  </si>
  <si>
    <t>https://youtu.be/OtWTRQYejPc</t>
  </si>
  <si>
    <t>The Skeptic Zone %23364- 11.Oct.2015</t>
  </si>
  <si>
    <t>0:00:00IntroductionRichard Saunders - Jo Alabaster - Maynard
0:02:50Maynard's Spooky Action.. part #1Maynard and the Skeptic Zone team report from the 2015 Choice Magazine Shonky Awards.
0:21:00Out and About with Jo and MaynardThis week our fearless two take on the biggest issue in the known universe. Super Foods!
0:25:22A Week in ScienceThe Royal Institution of Australia (RiAus) is a national scientific not-for-profit organisation with a mission to bring science to people and people to science.
0:28:33Maynard's Spooky Action.. part #2Maynard heads to Sydney Skeptics in the pub and chats to Susan Gerbic. Also he finds out what people think of using Wikipedia.</t>
  </si>
  <si>
    <t>OtWTRQYejPc</t>
  </si>
  <si>
    <t>https://youtu.be/gu1TAK69zEA</t>
  </si>
  <si>
    <t>The Skeptic Zone %23366- 25.Oct.2015</t>
  </si>
  <si>
    <t>0:00:00IntroductionRichard Saunders
0:05:30Maynard's Spooky Action.. Maynard at the Australian Skeptics Convention. This week he chats toDavid BalchJames FodorAngie Mattke
0:20:23A Week in ScienceThe Royal Institution of Australia (RiAus) is a national scientific not-for-profit organisation with a mission to bring science to people and people to science.
0:24:25Evidence Please... with Jo AlabasterJo reports on a visit to the Sydney Mind Body Spirit (Wallet) fair.
0:31:31Feature InterviewMaynard talks to Joe Nickell, a prominent skeptic and investigator of the paranormal. He has helped expose such famous forgeries as the purported diary of Jack the RipperPart #1 with part #2 next week.</t>
  </si>
  <si>
    <t>gu1TAK69zEA</t>
  </si>
  <si>
    <t>https://youtu.be/ZmPwMfHIexQ</t>
  </si>
  <si>
    <t>The Skeptic Zone %23370 - 22.Nov.2015</t>
  </si>
  <si>
    <t>0:00:00IntroductionRichard Saunders
0:05:00Good Thinking vs. HomeopatheyThis week Michael Marshall of the Good Thinking Society fills us in on the latest moves to rid the UK of the quackery of Homeopathy
0:28:00Evidence Please... with Jo AlabasterJo reports on the case of a mother who was brave enough to share her child's plight with Whooping Cough. The reaction from the the anti-vax crowd was predictible.
0:35:05A Week in ScienceThe Royal Institution of Australia (RiAus) is a national scientific not-for-profit organisation with a mission to bring science to people and people to science.
0:40:07Maynard's Spooky Action.. Maynard chats with Joanne Benhamu, a Vice-President of Australian Skeptics and a Clinical Nurse Consultant who coordinates clinical trials in radiation oncology.</t>
  </si>
  <si>
    <t>ZmPwMfHIexQ</t>
  </si>
  <si>
    <t>https://youtu.be/HwoHPL2_iX4</t>
  </si>
  <si>
    <t>The Skeptic Zone %23367 - 1.Nov.2015</t>
  </si>
  <si>
    <t>0:00:00Stormy IntroductionRichard Saunders
0:05:30Maynard's Spooky Action.. Maynard has a quick chat to John Flansburgh from 'They Might Be Giants', an American alternative rock band formed in 1982 that LOVE science.
0:11:32A Week in ScienceThe Royal Institution of Australia (RiAus) is a national scientific not-for-profit organisation with a mission to bring science to people and people to science.
0:14:50Report on the Homeopathy Plus Court Case Maureen Chuck live from Skepticamp Brisbane brings us up-to-date with the lasted legal action taken against Homeopathy Plus.
0:33:50Feature InterviewMaynard talks to Joe Nickell, a prominent skeptic and investigator of the paranormal. He has helped expose such famous forgeries as the purported diary of Jack the Ripper.This is part #2 of a 2 part interview.
&amp;nbsp;
Peanut Butter Cookie anyone?</t>
  </si>
  <si>
    <t>HwoHPL2_iX4</t>
  </si>
  <si>
    <t>https://youtu.be/_D7wAbrk5u4</t>
  </si>
  <si>
    <t>The Skeptic Zone %23372 - 6.Dec.2015</t>
  </si>
  <si>
    <t>0:00:00IntroductionRichard Saunders
0:04:50The SkepDocAn interview with Dr Harriet Hall about her new online video series on Science Based Medicine.
0:16:30The Raw Skeptic Report with Heidi RobertsonThis week Heidi looks at the facts and myths behind Meningococcal and interviews Marty who lost his legs to this disease.
0:34:35A Week in ScienceThe Royal Institution of Australia (RiAus) is a national scientific not-for-profit organisation with a mission to bring science to people and people to science.
0:38:48Maynard's Spooky Action.. Maynard heads for Sydney Skeptics in the Pub to find out what would make the best Christmas gift for a skeptic.
&amp;nbsp;</t>
  </si>
  <si>
    <t>_D7wAbrk5u4</t>
  </si>
  <si>
    <t>https://youtu.be/6n1SIK8rap0</t>
  </si>
  <si>
    <t>The Skeptic Zone %23402 - 3.July.2016</t>
  </si>
  <si>
    <t>0:00:00
Introduction Richard Saunders 
0:06:42 
The Cass Files with Dr Cassandra Perryman 
Be mindful of mindfulness! Mind woo, colouring books and breathing! What?? Find out with Cassandra
0:12:27 
Sherlock Holmes..... the skeptic. From the classic 1940s Sherlock Holmes movies comes a clip that rings true to skeptical thinkers to this very day. 
https://www.youtube.com/watch?v=f8p5pJtWgds
0:19:30 
The case of the "fake gynaecologist" Simon Floreani, anti-vaccine chiropractor and former president of the Chiropractors’ Association of Australia, has been named in court for referring one of his patients to a “fake gynaecologist”.  
http://www.skeptics.com.au/2016/06/30/chiropractor-floreani-embroiled-in-fake-gynaecologist-case/
0:27:32 
Homeopathy can kill pets and should be banned, say vets, as read by Lauren Cochrane followed by, Homeopathic Remedies No More Effective Than Placebo Sugar Pills, as read by Richard Saunders
http://www.telegraph.co.uk/science/2016/06/24/homeopathy-can-kill-pets-and-should-be-banned-say-vets/?utm_source=dlvr.it&amp;amp;utm_medium=twitter  http://www.medicaldaily.com/does-homeopathy-work-homeopathic-remedies-placebo-effect-sugar-pill-389214
And for the hell of it
http://maynard.com.au</t>
  </si>
  <si>
    <t>6n1SIK8rap0</t>
  </si>
  <si>
    <t>https://youtu.be/zve2F-ZDizY</t>
  </si>
  <si>
    <t>The Skeptic Zone %23369 - 15.Nov.2015</t>
  </si>
  <si>
    <t>0:00:00IntroductionRichard Saunders
0:05:20The Raw Skeptic Report with Heidi RobertsonThis week Heidi updates us on the recent Australian Senate hearing into 'No Jab No Pay'.
0:10:10A Week in ScienceThe Royal Institution of Australia (RiAus) is a national scientific not-for-profit organisation with a mission to bring science to people and people to science.
013:44Maynard's Spooky Action.. Maynard with Vox Pops from Skeptics in the Pub in Sydney, including an interview with Dr Rachie and Dr Teresa Nicoletti.
0:38:50Evidence Please... with Jo AlabasterFrom the web site of Australian Skeptics, Jo reads a report on a recent award for Prof Edzard Ernst.</t>
  </si>
  <si>
    <t>zve2F-ZDizY</t>
  </si>
  <si>
    <t>2014 07 18</t>
  </si>
  <si>
    <t>https://youtu.be/7gEuvaeJl1k</t>
  </si>
  <si>
    <t>TAM 2014 - Saunders View</t>
  </si>
  <si>
    <t>Richard Saunders and James Randi at TAM 2014</t>
  </si>
  <si>
    <t>7gEuvaeJl1k</t>
  </si>
  <si>
    <t>2014 07 13</t>
  </si>
  <si>
    <t>https://youtu.be/mTprFOmIjIg</t>
  </si>
  <si>
    <t>The Vaccination Chronicles Documentary</t>
  </si>
  <si>
    <t>The stories of people who saw firsthand the effects of vaccine preventable diseases. - You are welcome to download and/or screen this video in public. 
Subtitles: English, Italian, Brazilian Portuguese and more to come.</t>
  </si>
  <si>
    <t>mTprFOmIjIg</t>
  </si>
  <si>
    <t>2014 05 27</t>
  </si>
  <si>
    <t>https://youtu.be/IFPr7Deufto</t>
  </si>
  <si>
    <t>The One 2011</t>
  </si>
  <si>
    <t>Richard Saunders appears on this top rating show.</t>
  </si>
  <si>
    <t>IFPr7Deufto</t>
  </si>
  <si>
    <t>2014 03 22</t>
  </si>
  <si>
    <t>https://youtu.be/LI3X1mlB7T4</t>
  </si>
  <si>
    <t>Sydney - Cockatoo Island</t>
  </si>
  <si>
    <t>Experiment with Tilt Shift on Canon SX50</t>
  </si>
  <si>
    <t>LI3X1mlB7T4</t>
  </si>
  <si>
    <t>2014 03 19</t>
  </si>
  <si>
    <t>https://youtu.be/V9b-GX_9BkQ</t>
  </si>
  <si>
    <t>Circular Quay Boats</t>
  </si>
  <si>
    <t>V9b-GX_9BkQ</t>
  </si>
  <si>
    <t>2014 03 18</t>
  </si>
  <si>
    <t>https://youtu.be/K34Upa6jcio</t>
  </si>
  <si>
    <t>Circular Quay Sydney</t>
  </si>
  <si>
    <t>K34Upa6jcio</t>
  </si>
  <si>
    <t>2014 01 27</t>
  </si>
  <si>
    <t>https://youtu.be/CHkhsw1p0LQ</t>
  </si>
  <si>
    <t>Cronulla Beach</t>
  </si>
  <si>
    <t>Fun with Canon SX50</t>
  </si>
  <si>
    <t>CHkhsw1p0LQ</t>
  </si>
  <si>
    <t>2014 01 26</t>
  </si>
  <si>
    <t>https://youtu.be/4aTBDgsAkyE</t>
  </si>
  <si>
    <t>Australia Day 2014</t>
  </si>
  <si>
    <t>Slow Motion with Canon SX50</t>
  </si>
  <si>
    <t>4aTBDgsAkyE</t>
  </si>
  <si>
    <t>2014 01 21</t>
  </si>
  <si>
    <t>https://youtu.be/bFJrxhdSg-o</t>
  </si>
  <si>
    <t>Canon SX50 in Sydney</t>
  </si>
  <si>
    <t>Test of the zoom</t>
  </si>
  <si>
    <t>bFJrxhdSg-o</t>
  </si>
  <si>
    <t>2013 10 31</t>
  </si>
  <si>
    <t>https://youtu.be/pS_2tPGwLJk</t>
  </si>
  <si>
    <t>Origami Dragon</t>
  </si>
  <si>
    <t>Simple and quick Origami Dragon</t>
  </si>
  <si>
    <t>pS_2tPGwLJk</t>
  </si>
  <si>
    <t>2013 10 30</t>
  </si>
  <si>
    <t>https://youtu.be/JjL0MJ1MCCM</t>
  </si>
  <si>
    <t>Ben Radford Unlucky 13</t>
  </si>
  <si>
    <t>CSICON 2011</t>
  </si>
  <si>
    <t>JjL0MJ1MCCM</t>
  </si>
  <si>
    <t>2013 10 19</t>
  </si>
  <si>
    <t>https://youtu.be/poPfaknCKHM</t>
  </si>
  <si>
    <t>AntiGravity Water</t>
  </si>
  <si>
    <t>An illusion</t>
  </si>
  <si>
    <t>poPfaknCKHM</t>
  </si>
  <si>
    <t>2013 10 03</t>
  </si>
  <si>
    <t>https://youtu.be/9QoXmAXhfEc</t>
  </si>
  <si>
    <t>Adele</t>
  </si>
  <si>
    <t>To the memory of Adele, a Tabby cat who lived in Sydney, Australia from 2000 - 2013.</t>
  </si>
  <si>
    <t>9QoXmAXhfEc</t>
  </si>
  <si>
    <t>2013 08 16</t>
  </si>
  <si>
    <t>https://youtu.be/c0XJw1EUNHw</t>
  </si>
  <si>
    <t>Cat and TV Mouse</t>
  </si>
  <si>
    <t>Starring Adele the cat.</t>
  </si>
  <si>
    <t>c0XJw1EUNHw</t>
  </si>
  <si>
    <t>2013 07 18</t>
  </si>
  <si>
    <t>https://youtu.be/Lt8wdfV-lNk</t>
  </si>
  <si>
    <t>Captain Saunders</t>
  </si>
  <si>
    <t>With Brian Dunning.... all at sea.</t>
  </si>
  <si>
    <t>Lt8wdfV-lNk</t>
  </si>
  <si>
    <t>2013 04 21</t>
  </si>
  <si>
    <t>https://youtu.be/c2ZBhO0pxpU</t>
  </si>
  <si>
    <t>The Bells of St. Michael's Church</t>
  </si>
  <si>
    <t>It's gets loud! - Olomouc in the Czech Republic.</t>
  </si>
  <si>
    <t>c2ZBhO0pxpU</t>
  </si>
  <si>
    <t>2013 04 20</t>
  </si>
  <si>
    <t>https://youtu.be/Ae0_NhrcunE</t>
  </si>
  <si>
    <t>A Czech Time in Olomouc</t>
  </si>
  <si>
    <t>At AFO48 in the Czech Republic</t>
  </si>
  <si>
    <t>Ae0_NhrcunE</t>
  </si>
  <si>
    <t>2013 04 10</t>
  </si>
  <si>
    <t>https://youtu.be/zWmXXjhrEbE</t>
  </si>
  <si>
    <t>In Dublin's Fair City - April 2013</t>
  </si>
  <si>
    <t>A wander around Dublin</t>
  </si>
  <si>
    <t>zWmXXjhrEbE</t>
  </si>
  <si>
    <t>2013 04 08</t>
  </si>
  <si>
    <t>https://youtu.be/o0Viu-SEwcw</t>
  </si>
  <si>
    <t>A Norwegian Day in Oslo</t>
  </si>
  <si>
    <t>A walk around the beautiful city of Oslo in April, 2013.</t>
  </si>
  <si>
    <t>o0Viu-SEwcw</t>
  </si>
  <si>
    <t>2013 03 25</t>
  </si>
  <si>
    <t>https://youtu.be/xQVPkrIipV0</t>
  </si>
  <si>
    <t>Water Divining   Dowsing Tests 2013</t>
  </si>
  <si>
    <t>Richard Saunders from the Skeptic Zone and Australian Skeptics takes you on an audio adventure (with photos) of the 2013 water divining tests at Mitta Mitta, Australia.</t>
  </si>
  <si>
    <t>xQVPkrIipV0</t>
  </si>
  <si>
    <t>2012 11 30</t>
  </si>
  <si>
    <t>https://youtu.be/t7VZj9f_WPM</t>
  </si>
  <si>
    <t>James Randi in Melbourne with Maynard</t>
  </si>
  <si>
    <t>James Randi - The show must go on even in 38C - 100F heat!</t>
  </si>
  <si>
    <t>t7VZj9f_WPM</t>
  </si>
  <si>
    <t>2012 10 19</t>
  </si>
  <si>
    <t>https://youtu.be/mRwUBbe21WI</t>
  </si>
  <si>
    <t>Kittens</t>
  </si>
  <si>
    <t>Just because they are kittens.</t>
  </si>
  <si>
    <t>mRwUBbe21WI</t>
  </si>
  <si>
    <t>2012 09 06</t>
  </si>
  <si>
    <t>https://youtu.be/A8RuEFZToHY</t>
  </si>
  <si>
    <t xml:space="preserve">What is a Tri-Polar Magnet </t>
  </si>
  <si>
    <t>More silly fun with magic.</t>
  </si>
  <si>
    <t>A8RuEFZToHY</t>
  </si>
  <si>
    <t>2012 07 24</t>
  </si>
  <si>
    <t>https://youtu.be/_OuYIKUpuoo</t>
  </si>
  <si>
    <t>NSW Minster for Health in 2002</t>
  </si>
  <si>
    <t>Move to ban quack products</t>
  </si>
  <si>
    <t>_OuYIKUpuoo</t>
  </si>
  <si>
    <t>2012 07 10</t>
  </si>
  <si>
    <t>https://youtu.be/-jlZRmYAoyA</t>
  </si>
  <si>
    <t>The Skeptics Guide to the Universe in space</t>
  </si>
  <si>
    <t>At Google HQ</t>
  </si>
  <si>
    <t>-jlZRmYAoyA</t>
  </si>
  <si>
    <t>2012 05 27</t>
  </si>
  <si>
    <t>https://youtu.be/C2spjAfvtVE</t>
  </si>
  <si>
    <t>Skepticamp Sydney 2012</t>
  </si>
  <si>
    <t>SkeptiCamps are informal, community-organized conferences borne from the desire for people to share and learn in an open environment. Everyone from casual skeptics to the experienced participate, give talks and get to know each other.
Diverging from the traditional lecture events which have dominated skepticism for decades, these 'open events' tear down the barriers to organizing substantive (and fun) events by building on the wildly-successful Barcamp conference model from the tech community.</t>
  </si>
  <si>
    <t>C2spjAfvtVE</t>
  </si>
  <si>
    <t>2012 05 22</t>
  </si>
  <si>
    <t>https://youtu.be/1R1t-7eVhJM</t>
  </si>
  <si>
    <t>Sydney in Autumn</t>
  </si>
  <si>
    <t>Fun with time lapse</t>
  </si>
  <si>
    <t>1R1t-7eVhJM</t>
  </si>
  <si>
    <t>2012 05 13</t>
  </si>
  <si>
    <t>https://youtu.be/mnCUhc2eFlY</t>
  </si>
  <si>
    <t>Understanding Anxiety - NSW Health</t>
  </si>
  <si>
    <t>I'm pleased to be part of this program.</t>
  </si>
  <si>
    <t>mnCUhc2eFlY</t>
  </si>
  <si>
    <t>2012 01 26</t>
  </si>
  <si>
    <t>https://youtu.be/lW246joIfPk</t>
  </si>
  <si>
    <t>Cable Car ride in San Francisco</t>
  </si>
  <si>
    <t>One of the best trips in the world. January 2012</t>
  </si>
  <si>
    <t>lW246joIfPk</t>
  </si>
  <si>
    <t>2011 12 02</t>
  </si>
  <si>
    <t>https://youtu.be/Q31nCos61cA</t>
  </si>
  <si>
    <t>Time to be an uncle</t>
  </si>
  <si>
    <t>Enjoying time with family</t>
  </si>
  <si>
    <t>Q31nCos61cA</t>
  </si>
  <si>
    <t>2011 11 28</t>
  </si>
  <si>
    <t>https://youtu.be/g-74ETeC9vQ</t>
  </si>
  <si>
    <t>Time lapse Sydney</t>
  </si>
  <si>
    <t>Enjoying my birthday.</t>
  </si>
  <si>
    <t>g-74ETeC9vQ</t>
  </si>
  <si>
    <t>2011 11 22</t>
  </si>
  <si>
    <t>https://youtu.be/01nyApo6avA</t>
  </si>
  <si>
    <t>James Randi in Sydney 2000</t>
  </si>
  <si>
    <t>James Randi at the 2000 Skeptics Convention in Sydney, Australia</t>
  </si>
  <si>
    <t>01nyApo6avA</t>
  </si>
  <si>
    <t>2011 11 13</t>
  </si>
  <si>
    <t>https://youtu.be/AA7SmSlrXGc</t>
  </si>
  <si>
    <t>The Might Mitta Muster Water Divining Test</t>
  </si>
  <si>
    <t>Australian Skeptics put their money on the line in 2002 to see if anyone can divine for water. You are welcome to use this video in schools. Please send an email to Australian Skeptics via our web site to let us know how you use it. Music used under licence from melodyloops.</t>
  </si>
  <si>
    <t>AA7SmSlrXGc</t>
  </si>
  <si>
    <t>2011 11 09</t>
  </si>
  <si>
    <t>https://youtu.be/qHV2ol26-9c</t>
  </si>
  <si>
    <t>Flying Shark - Air Swimmers</t>
  </si>
  <si>
    <t>21st Century toys</t>
  </si>
  <si>
    <t>qHV2ol26-9c</t>
  </si>
  <si>
    <t>2011 11 05</t>
  </si>
  <si>
    <t>https://youtu.be/lShozbt4Jeg</t>
  </si>
  <si>
    <t>Moving Rocks of Racetrack Playa Mystery</t>
  </si>
  <si>
    <t>Richard Saunders from the Skeptic Zone Podcast and the seemingly amazing power of Yoga at Death Valley Racetrack Playa. Video by Saunders - Dunning. Music is a stock soundtrack from iMovie for iPad.</t>
  </si>
  <si>
    <t>lShozbt4Jeg</t>
  </si>
  <si>
    <t>2011 11 04</t>
  </si>
  <si>
    <t>https://youtu.be/jlIpJse-L7I</t>
  </si>
  <si>
    <t>Death Valley Gravity</t>
  </si>
  <si>
    <t>Brian Dunning from the Skeptoid Podcast shows us an amazing effect in Mosaic Canyon, Death Valley. Here is the the map - http://goo.gl/maps/AznI1 (Hint.. it's a camera trick, ok?) - Video by Saunders - Dunning</t>
  </si>
  <si>
    <t>jlIpJse-L7I</t>
  </si>
  <si>
    <t>2011 10 08</t>
  </si>
  <si>
    <t>https://youtu.be/CAHquvwc8us</t>
  </si>
  <si>
    <t>Richard Saunders goes Fire Walking</t>
  </si>
  <si>
    <t>Richard Saunders tries fire walking without any magic or magical thinking.</t>
  </si>
  <si>
    <t>CAHquvwc8us</t>
  </si>
  <si>
    <t>2011 07 25</t>
  </si>
  <si>
    <t>https://youtu.be/k9uNEvy5MDM</t>
  </si>
  <si>
    <t>Maynard at Supanova with Larry Hagman</t>
  </si>
  <si>
    <t>Maynard visits Supanova in Sydney 2011 - Producer Richard Saunders</t>
  </si>
  <si>
    <t>k9uNEvy5MDM</t>
  </si>
  <si>
    <t>2011 03 05</t>
  </si>
  <si>
    <t>https://youtu.be/nFByyeTIqEQ</t>
  </si>
  <si>
    <t>Behind The Scenes at The Skeptic Zone Podcast</t>
  </si>
  <si>
    <t>At look at the recording of the intro for show 124 on the 4th of March 2011. Richard Saunders, Stefan Sojka and Jim Wilshire</t>
  </si>
  <si>
    <t>nFByyeTIqEQ</t>
  </si>
  <si>
    <t>2011 02 28</t>
  </si>
  <si>
    <t>https://youtu.be/esONL01a7TE</t>
  </si>
  <si>
    <t>Maynard at Armageddon Expo 2011</t>
  </si>
  <si>
    <t>Maynard visits a Sci Fi con in Sydney and spots  Laura Vandervoort, John Rhys-Davies and chats to Christopher Heyerdahl - www.armageddonexpo.com  - Producer Richard Saunders</t>
  </si>
  <si>
    <t>esONL01a7TE</t>
  </si>
  <si>
    <t>2011 02 14</t>
  </si>
  <si>
    <t>https://youtu.be/GuEwSz-bt6Q</t>
  </si>
  <si>
    <t>Origami Fancy Box with Gary Clark</t>
  </si>
  <si>
    <t>Fancy this origami box?</t>
  </si>
  <si>
    <t>GuEwSz-bt6Q</t>
  </si>
  <si>
    <t>https://youtu.be/hQsXtE9W8sg</t>
  </si>
  <si>
    <t>Origami Somersaulting Horse</t>
  </si>
  <si>
    <t>Flip and flip again</t>
  </si>
  <si>
    <t>hQsXtE9W8sg</t>
  </si>
  <si>
    <t>https://youtu.be/LwM1EqXzpDE</t>
  </si>
  <si>
    <t>Origami Skeletal Octahedron with Gary Clark</t>
  </si>
  <si>
    <t>Get 12 pieces of paper ready</t>
  </si>
  <si>
    <t>LwM1EqXzpDE</t>
  </si>
  <si>
    <t>https://youtu.be/qmcxfsI8Y4c</t>
  </si>
  <si>
    <t>Origami Fox Puppet with Richard Saunders</t>
  </si>
  <si>
    <t>I have been folding this one since 1973</t>
  </si>
  <si>
    <t>qmcxfsI8Y4c</t>
  </si>
  <si>
    <t>https://youtu.be/w50sk2AP3JQ</t>
  </si>
  <si>
    <t>6 Coins Puzzle</t>
  </si>
  <si>
    <t>A fun puzzle to try on your friends.</t>
  </si>
  <si>
    <t>w50sk2AP3JQ</t>
  </si>
  <si>
    <t>2011 02 12</t>
  </si>
  <si>
    <t>https://youtu.be/EJGtVXnJQu0</t>
  </si>
  <si>
    <t>Origami Easy Box with Richard Saunders</t>
  </si>
  <si>
    <t>At last, everyone can fold ORIGAMI!
The ancient art of paper folding meets the 21st century in Video Origami.
Let world-renowned origami experts Richard Saunders and Gary Clark teach you step by step how to fold wonderful paper creations slowly and clearly.
No diagrams and no animations, this is real paper folding with real people. Fold at your own pace, pause to catch up, rewind, and watch the folds over and over again.
Search for "Video Origami" on Google and iTunes. Or Google "DVD origami maximedia" for the DVD.</t>
  </si>
  <si>
    <t>EJGtVXnJQu0</t>
  </si>
  <si>
    <t>2011 02 07</t>
  </si>
  <si>
    <t>https://youtu.be/CQzOidQKafA</t>
  </si>
  <si>
    <t>10 23 Campaign Against Homeopathy - Antarctic 2011</t>
  </si>
  <si>
    <t>Dr Paul Willis show us that even at the ends of the earth, Homeopathy is still rubbish. @Fossilcrox
Entire Playlist of the 10:23 Campaign of Feb.5th 2011 from over 10 countries and 23 cities around the world: http://www.youtube.com/view_play_list?p=AAB5F68533048B67
Romania (Timisoara,Sibiu,Iasi) Hungary (Budapest,Szeged,Szekesfehervar) Germany (Munchen,Essen,Koln) Austria (Wien) Norway (Oslo) Netherlands (Amsterdam) Spain (Bilbao) Portugal (Lisbon) Israel (Tel Aviv) Canada (Ottawa,Montreal) Brazil (Piracicaba,Porto Alegre) South Africa (Cape Town) Australia (Sydney,Melbourne,Perth,Bells Beach)</t>
  </si>
  <si>
    <t>CQzOidQKafA</t>
  </si>
  <si>
    <t>2011 02 06</t>
  </si>
  <si>
    <t>https://youtu.be/OY5SP5aO8JU</t>
  </si>
  <si>
    <t>10 23 Campaign Against Homeopathy - Sydney, Australia 2011</t>
  </si>
  <si>
    <t>On Sunday the 6th of Feb. 2011, a group of Sydney Skeptics headed to the Sydney Opera House to show.... again.. that "Homeopathy: there's nothing in it." #ten23
Entire Playlist of the 10:23 Campaign of Feb.5th 2011 from over 10 countries and 23 cities around the world: http://www.youtube.com/view_play_list?p=AAB5F68533048B67
Romania (Timisoara,Sibiu,Iasi) Hungary (Budapest,Szeged,Szekesfehervar) Germany (Munchen,Essen,Koln) Austria (Wien) Norway (Oslo) Netherlands (Amsterdam) Spain (Bilbao) Portugal (Lisbon) Israel (Tel Aviv) Canada (Ottawa,Montreal) Brazil (Piracicaba,Porto Alegre) South Africa (Cape Town) Australia (Sydney,Melbourne,Perth,Bells Beach)</t>
  </si>
  <si>
    <t>OY5SP5aO8JU</t>
  </si>
  <si>
    <t>2011 01 27</t>
  </si>
  <si>
    <t>https://youtu.be/8dLl7mdyPVU</t>
  </si>
  <si>
    <t>Paragliding in Sydney</t>
  </si>
  <si>
    <t>Duck Saunders!</t>
  </si>
  <si>
    <t>8dLl7mdyPVU</t>
  </si>
  <si>
    <t>2011 01 13</t>
  </si>
  <si>
    <t>https://youtu.be/MWTyfBWzNko</t>
  </si>
  <si>
    <t>Sydney Street Performers</t>
  </si>
  <si>
    <t>Supporting Queensland Flood relief</t>
  </si>
  <si>
    <t>MWTyfBWzNko</t>
  </si>
  <si>
    <t>2011 01 06</t>
  </si>
  <si>
    <t>https://youtu.be/E1tTEDWO_rk</t>
  </si>
  <si>
    <t>Hearst Castle</t>
  </si>
  <si>
    <t>Filmed in 2011, just for fun with iPhone 8mm film emulation app.</t>
  </si>
  <si>
    <t>E1tTEDWO_rk</t>
  </si>
  <si>
    <t>2010 12 30</t>
  </si>
  <si>
    <t>https://youtu.be/jDOlk57thfE</t>
  </si>
  <si>
    <t>Streets of San Francisco</t>
  </si>
  <si>
    <t>In 1969 my dad, Bob Saunders took 8mm home movies of San Francisco. Thanks to iPhone technology, I present this tribute to dad's movies with video shot in 2010.</t>
  </si>
  <si>
    <t>jDOlk57thfE</t>
  </si>
  <si>
    <t>2010 12 28</t>
  </si>
  <si>
    <t>https://youtu.be/ceJTbM9661w</t>
  </si>
  <si>
    <t>Fish without Chips</t>
  </si>
  <si>
    <t>Pier 39</t>
  </si>
  <si>
    <t>ceJTbM9661w</t>
  </si>
  <si>
    <t>2010 12 27</t>
  </si>
  <si>
    <t>https://youtu.be/hHjkqtJSFAc</t>
  </si>
  <si>
    <t>Escape to Alcatraz</t>
  </si>
  <si>
    <t>Dec. 2010</t>
  </si>
  <si>
    <t>hHjkqtJSFAc</t>
  </si>
  <si>
    <t>2010 12 25</t>
  </si>
  <si>
    <t>https://youtu.be/u04669s8di0</t>
  </si>
  <si>
    <t>Exploratorium</t>
  </si>
  <si>
    <t>Science fun</t>
  </si>
  <si>
    <t>u04669s8di0</t>
  </si>
  <si>
    <t>2010 10 26</t>
  </si>
  <si>
    <t>https://youtu.be/Ds8OSY__uig</t>
  </si>
  <si>
    <t>Power Balance wins SHONKY Award</t>
  </si>
  <si>
    <t>CHOICE Magazine from Australia names Power Balance as one of its Shonky or dodgy products for the year 2010.</t>
  </si>
  <si>
    <t>Ds8OSY__uig</t>
  </si>
  <si>
    <t>2010 10 16</t>
  </si>
  <si>
    <t>https://youtu.be/ClquXts-LEY</t>
  </si>
  <si>
    <t>Maynard at Sexpo 2010</t>
  </si>
  <si>
    <t>Maynard checks out Sexpo 2010 in Sydney</t>
  </si>
  <si>
    <t>ClquXts-LEY</t>
  </si>
  <si>
    <t>2010 10 08</t>
  </si>
  <si>
    <t>https://youtu.be/yREnDnVrg28</t>
  </si>
  <si>
    <t>Sydney Skeptics in the Pub</t>
  </si>
  <si>
    <t>7 Oct. 2010 - Maynard delights and ... entertains?</t>
  </si>
  <si>
    <t>yREnDnVrg28</t>
  </si>
  <si>
    <t>2010 09 20</t>
  </si>
  <si>
    <t>https://youtu.be/pn1uzt7kocY</t>
  </si>
  <si>
    <t>Dr Rachie Reports - Vax Clinic D C 2010</t>
  </si>
  <si>
    <t>Dr Rachael Dunlop from the Skeptic Zone Podcast interviews Dr Bill Atkinson at the Dragon*Con 2010 Vaccination Clinic. - Camera and Production: Richard Saunders. Canon HF R18</t>
  </si>
  <si>
    <t>pn1uzt7kocY</t>
  </si>
  <si>
    <t>2010 08 14</t>
  </si>
  <si>
    <t>https://youtu.be/8Ls7CQlM0O8</t>
  </si>
  <si>
    <t>Sydney. Home of TAM Australia, 2010</t>
  </si>
  <si>
    <t>A look at some sights of Sydney Australia. - Shot, edited and uploaded via iPhone.</t>
  </si>
  <si>
    <t>8Ls7CQlM0O8</t>
  </si>
  <si>
    <t>2010 08 09</t>
  </si>
  <si>
    <t>https://youtu.be/K9BMMOu_Jsg</t>
  </si>
  <si>
    <t>Be Skeptical of Applied Kinesiology Muscle Testing</t>
  </si>
  <si>
    <t>(Coming soon we put AK to a DOUBLE bind test) We test the claim that a cell phone near the heart can change your strength. This is only a single blind test, not a double, and is designed to quickly test  both Applied Kinesiology and claims that cell phones can change your strength.</t>
  </si>
  <si>
    <t>K9BMMOu_Jsg</t>
  </si>
  <si>
    <t>2010 07 26</t>
  </si>
  <si>
    <t>https://youtu.be/a1-Kpd67QIE</t>
  </si>
  <si>
    <t>TAM 8 Photos</t>
  </si>
  <si>
    <t>Some photos from the Amazing Meeting 8</t>
  </si>
  <si>
    <t>a1-Kpd67QIE</t>
  </si>
  <si>
    <t>2010 07 16</t>
  </si>
  <si>
    <t>https://youtu.be/bvXHzpEDfTg</t>
  </si>
  <si>
    <t>TAM 8 Memories 2010</t>
  </si>
  <si>
    <t>The Amazing Meeting 8</t>
  </si>
  <si>
    <t>bvXHzpEDfTg</t>
  </si>
  <si>
    <t>2010 07 15</t>
  </si>
  <si>
    <t>https://youtu.be/itR8RXem-fo</t>
  </si>
  <si>
    <t>Minties WAR TAM 8</t>
  </si>
  <si>
    <t>The Skeptic Zone Podcast vs. SGU</t>
  </si>
  <si>
    <t>itR8RXem-fo</t>
  </si>
  <si>
    <t>2010 06 26</t>
  </si>
  <si>
    <t>https://youtu.be/b5LZydbRxA0</t>
  </si>
  <si>
    <t>Homeopathic Witchcraft</t>
  </si>
  <si>
    <t>Sad to see magic water and sugar know as Homeopathy in a pharmacy next to real medicine.</t>
  </si>
  <si>
    <t>b5LZydbRxA0</t>
  </si>
  <si>
    <t>2010 05 12</t>
  </si>
  <si>
    <t>https://youtu.be/Piu75P8sxTo</t>
  </si>
  <si>
    <t>Applied Kinesiology - How it's Done</t>
  </si>
  <si>
    <t>The Skeptic Zone Podcast presents this look at the tricks of Applied Kinesiology.</t>
  </si>
  <si>
    <t>Piu75P8sxTo</t>
  </si>
  <si>
    <t>2010 03 21</t>
  </si>
  <si>
    <t>https://youtu.be/DHIdQHcShtY</t>
  </si>
  <si>
    <t>Filming Skeptical Video Day 1 March 2010.wmv</t>
  </si>
  <si>
    <t>Dr Rachie, Dr Krissy and Saunders filming in Sydney</t>
  </si>
  <si>
    <t>DHIdQHcShtY</t>
  </si>
  <si>
    <t>2010 03 06</t>
  </si>
  <si>
    <t>https://youtu.be/tOZLkx25c4o</t>
  </si>
  <si>
    <t>Tribune, Saskatchewan, Canada 1968 - 1969</t>
  </si>
  <si>
    <t>Films of Rev. Bob Saunders</t>
  </si>
  <si>
    <t>tOZLkx25c4o</t>
  </si>
  <si>
    <t>2010 02 17</t>
  </si>
  <si>
    <t>https://youtu.be/q3mqFqcVZ5I</t>
  </si>
  <si>
    <t>Brian Dunning and the La Brea Tar Pits</t>
  </si>
  <si>
    <t>Brian Dunning from Skeptoid gets down and dirty in the name of science.</t>
  </si>
  <si>
    <t>q3mqFqcVZ5I</t>
  </si>
  <si>
    <t>2010 02 14</t>
  </si>
  <si>
    <t>https://youtu.be/0oLNoqwPiKc</t>
  </si>
  <si>
    <t>Skeptics and Fire Walking</t>
  </si>
  <si>
    <t>Richard Saunders and Steve Roberts help make a fire pit for a science TV show.</t>
  </si>
  <si>
    <t>0oLNoqwPiKc</t>
  </si>
  <si>
    <t>2010 02 12</t>
  </si>
  <si>
    <t>https://youtu.be/DOhj921Vnx0</t>
  </si>
  <si>
    <t>Yobbo at Cricket</t>
  </si>
  <si>
    <t>Sydney</t>
  </si>
  <si>
    <t>DOhj921Vnx0</t>
  </si>
  <si>
    <t>2010 02 07</t>
  </si>
  <si>
    <t>https://youtu.be/5zzCMJMFhFM</t>
  </si>
  <si>
    <t>Min Min the pup pup</t>
  </si>
  <si>
    <t>Created on February 7, 2010 using FlipShare.</t>
  </si>
  <si>
    <t>5zzCMJMFhFM</t>
  </si>
  <si>
    <t>2010 02 04</t>
  </si>
  <si>
    <t>https://youtu.be/cNn5_dSchAI</t>
  </si>
  <si>
    <t>Dooper and the Dot</t>
  </si>
  <si>
    <t>Created on February 5, 2010 using FlipShare.</t>
  </si>
  <si>
    <t>cNn5_dSchAI</t>
  </si>
  <si>
    <t>2010 02 03</t>
  </si>
  <si>
    <t>https://youtu.be/e4H4a_XT8oQ</t>
  </si>
  <si>
    <t>Min Min Man by Jim Wilshire</t>
  </si>
  <si>
    <t>From the DVD 'Jim Wilshire is the Rhymekeeper' - Jim is the voice over man on The Skeptic Zone Podcast</t>
  </si>
  <si>
    <t>e4H4a_XT8oQ</t>
  </si>
  <si>
    <t>2010 01 31</t>
  </si>
  <si>
    <t>https://youtu.be/Ynbx5JfEwcA</t>
  </si>
  <si>
    <t>Power Balance Tests</t>
  </si>
  <si>
    <t>Richard Saunders puts Power Balance to a test.</t>
  </si>
  <si>
    <t>Ynbx5JfEwcA</t>
  </si>
  <si>
    <t>2010 01 30</t>
  </si>
  <si>
    <t>https://youtu.be/DgD_OxjM0Tg</t>
  </si>
  <si>
    <t>ten23 Homeopathy Protest - Sydney 2010</t>
  </si>
  <si>
    <t>Richard Saunders, James Crawley, Meg McFarline, Jarrah Reay, Belinda Stephens and Jane Aubourg - Don't try this at home.</t>
  </si>
  <si>
    <t>DgD_OxjM0Tg</t>
  </si>
  <si>
    <t>2010 01 27</t>
  </si>
  <si>
    <t>https://youtu.be/kABXhQBbVjk</t>
  </si>
  <si>
    <t>Popemobile in Sydney 2009</t>
  </si>
  <si>
    <t>Pope Ratbag the 1st</t>
  </si>
  <si>
    <t>kABXhQBbVjk</t>
  </si>
  <si>
    <t>2010 01 14</t>
  </si>
  <si>
    <t>https://youtu.be/HRIRRL1Vz50</t>
  </si>
  <si>
    <t>Applied Kinesiology tricks with Saunders</t>
  </si>
  <si>
    <t>Richard Saunders shows the amazing power and balance of Surly-Ramics. - The woman is not a confederate, she had no idea Saunders was using the tricks of Applied Kinesiology. The Surly-Ramics was only a prop and has no real powers. (Apart from looking great!)</t>
  </si>
  <si>
    <t>HRIRRL1Vz50</t>
  </si>
  <si>
    <t>2010 01 13</t>
  </si>
  <si>
    <t>https://youtu.be/Xay-eN3Hc8g</t>
  </si>
  <si>
    <t>Skeptics in the OC</t>
  </si>
  <si>
    <t>Created on January 13, 2010 using FlipShare.</t>
  </si>
  <si>
    <t>Xay-eN3Hc8g</t>
  </si>
  <si>
    <t>2009 12 07</t>
  </si>
  <si>
    <t>https://youtu.be/q-fjymxOrGE</t>
  </si>
  <si>
    <t>Richard Saunders talks Astrology</t>
  </si>
  <si>
    <t>Richard Saunders and Milton Black talk astrology</t>
  </si>
  <si>
    <t>q-fjymxOrGE</t>
  </si>
  <si>
    <t>2009 11 30</t>
  </si>
  <si>
    <t>https://youtu.be/R_LOMtg2tOo</t>
  </si>
  <si>
    <t>Fred Award 2009</t>
  </si>
  <si>
    <t>Toni and David McCaffrey are presented with the 1st Thornett Award for the promotion of reason.</t>
  </si>
  <si>
    <t>R_LOMtg2tOo</t>
  </si>
  <si>
    <t>https://youtu.be/_7hTRoKeIXQ</t>
  </si>
  <si>
    <t>Flying into Sydney</t>
  </si>
  <si>
    <t>Recorded on November 29, 2009 using a Flip Video camcorder.</t>
  </si>
  <si>
    <t>_7hTRoKeIXQ</t>
  </si>
  <si>
    <t>2009 11 24</t>
  </si>
  <si>
    <t>https://youtu.be/MKCZ-1-LMdc</t>
  </si>
  <si>
    <t>Gary Clark's audition  and blooper reel.</t>
  </si>
  <si>
    <t>Director : R. Saunders
Make up : R Dunlop</t>
  </si>
  <si>
    <t>MKCZ-1-LMdc</t>
  </si>
  <si>
    <t>2009 11 07</t>
  </si>
  <si>
    <t>https://youtu.be/FDJ5ME9dZwY</t>
  </si>
  <si>
    <t>Mind Body Spirit Nov 2009  Sydney</t>
  </si>
  <si>
    <t>Created on November 7, 2009 using FlipShare.</t>
  </si>
  <si>
    <t>FDJ5ME9dZwY</t>
  </si>
  <si>
    <t>2009 10 28</t>
  </si>
  <si>
    <t>https://youtu.be/Ky4wCUF7BeE</t>
  </si>
  <si>
    <t>Saunders gets a hair cut</t>
  </si>
  <si>
    <t>Just for fun, my sister gives me a nice hair cut.</t>
  </si>
  <si>
    <t>Ky4wCUF7BeE</t>
  </si>
  <si>
    <t>2009 10 23</t>
  </si>
  <si>
    <t>https://youtu.be/Byg15-VY1Qk</t>
  </si>
  <si>
    <t>Recording The Skeptic Zone 53</t>
  </si>
  <si>
    <t>A behind the scenes look at the recording of The Skeptic Zone Podcast, October 2009.</t>
  </si>
  <si>
    <t>Byg15-VY1Qk</t>
  </si>
  <si>
    <t>2009 10 05</t>
  </si>
  <si>
    <t>https://youtu.be/VDbP3rgd3n4</t>
  </si>
  <si>
    <t>Qantas 747 at Sydney Airport</t>
  </si>
  <si>
    <t>Plane spotting with Dr Rachie at Sydney Airport</t>
  </si>
  <si>
    <t>VDbP3rgd3n4</t>
  </si>
  <si>
    <t>2009 10 01</t>
  </si>
  <si>
    <t>https://youtu.be/CpCR8ax5fvc</t>
  </si>
  <si>
    <t>Sydney Skeptics in the Pub October 2009</t>
  </si>
  <si>
    <t>Created on October 2, 2009 using FlipShare.</t>
  </si>
  <si>
    <t>CpCR8ax5fvc</t>
  </si>
  <si>
    <t>2009 09 27</t>
  </si>
  <si>
    <t>https://youtu.be/kskL7_mPfaI</t>
  </si>
  <si>
    <t>Sydney Monorail</t>
  </si>
  <si>
    <t>A trip around Sydney one day in September 2009</t>
  </si>
  <si>
    <t>kskL7_mPfaI</t>
  </si>
  <si>
    <t>2009 09 23</t>
  </si>
  <si>
    <t>https://youtu.be/6fa0qZenoHk</t>
  </si>
  <si>
    <t>Ellen Allen responds to Australian Skeptics</t>
  </si>
  <si>
    <t>Energy Therapy seems to be bunk, but Australian Skeptics offered to test it.</t>
  </si>
  <si>
    <t>6fa0qZenoHk</t>
  </si>
  <si>
    <t>2009 09 10</t>
  </si>
  <si>
    <t>https://youtu.be/stfzsu3MOVg</t>
  </si>
  <si>
    <t>Steppin' out with George Hrab</t>
  </si>
  <si>
    <t>George Hrab shows us his new style at Dragon*Con 2009</t>
  </si>
  <si>
    <t>stfzsu3MOVg</t>
  </si>
  <si>
    <t>2009 08 31</t>
  </si>
  <si>
    <t>https://youtu.be/e0563HBz8jk</t>
  </si>
  <si>
    <t>spoonmass3</t>
  </si>
  <si>
    <t>Australian Skeptics show that ANYONE can bend a spoon. No supernatural powers needed.</t>
  </si>
  <si>
    <t>e0563HBz8jk</t>
  </si>
  <si>
    <t>2009 08 27</t>
  </si>
  <si>
    <t>https://youtu.be/gQ7sxB3wF6E</t>
  </si>
  <si>
    <t>Homeopathy does not work</t>
  </si>
  <si>
    <t>Richard Saunders, Dr Phil Plait, Peter Bowditch, Barry Williams, Prof Colin Keay Dr. Steve Roberts and others demonstrate the utter ineffectiveness of Homeopathy.</t>
  </si>
  <si>
    <t>gQ7sxB3wF6E</t>
  </si>
  <si>
    <t>2009 08 26</t>
  </si>
  <si>
    <t>https://youtu.be/5twJtgk6flc</t>
  </si>
  <si>
    <t>Bachelor of Seance</t>
  </si>
  <si>
    <t>Jim Wilshire, the voice over man from the Skeptic Zone, reads his poem 'Bachelor of Seance'.</t>
  </si>
  <si>
    <t>5twJtgk6flc</t>
  </si>
  <si>
    <t>https://youtu.be/eb6xKL1RL5Y</t>
  </si>
  <si>
    <t>Origami Helix</t>
  </si>
  <si>
    <t>Gary Clark folds this amazing model.</t>
  </si>
  <si>
    <t>eb6xKL1RL5Y</t>
  </si>
  <si>
    <t>https://youtu.be/CA5POB9bqSQ</t>
  </si>
  <si>
    <t>Flying Pig - Origami Pigasus</t>
  </si>
  <si>
    <t>Pigasus, the mascot of the James Randi Educational Foundation.</t>
  </si>
  <si>
    <t>CA5POB9bqSQ</t>
  </si>
</sst>
</file>

<file path=xl/styles.xml><?xml version="1.0" encoding="utf-8"?>
<styleSheet xmlns="http://schemas.openxmlformats.org/spreadsheetml/2006/main">
  <numFmts count="4">
    <numFmt numFmtId="42" formatCode="_-&quot;£&quot;* #,##0_-;\-&quot;£&quot;* #,##0_-;_-&quot;£&quot;* &quot;-&quot;_-;_-@_-"/>
    <numFmt numFmtId="43" formatCode="_-* #,##0.00_-;\-* #,##0.00_-;_-* &quot;-&quot;??_-;_-@_-"/>
    <numFmt numFmtId="44" formatCode="_-&quot;£&quot;* #,##0.00_-;\-&quot;£&quot;* #,##0.00_-;_-&quot;£&quot;* &quot;-&quot;??_-;_-@_-"/>
    <numFmt numFmtId="41" formatCode="_-* #,##0_-;\-* #,##0_-;_-*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rgb="FFFF0000"/>
      <name val="Calibri"/>
      <charset val="0"/>
      <scheme val="minor"/>
    </font>
    <font>
      <sz val="11"/>
      <color theme="1"/>
      <name val="Calibri"/>
      <charset val="134"/>
      <scheme val="minor"/>
    </font>
    <font>
      <sz val="11"/>
      <color theme="0"/>
      <name val="Calibri"/>
      <charset val="0"/>
      <scheme val="minor"/>
    </font>
    <font>
      <sz val="11"/>
      <color theme="1"/>
      <name val="Calibri"/>
      <charset val="0"/>
      <scheme val="minor"/>
    </font>
    <font>
      <sz val="11"/>
      <color rgb="FFFA7D00"/>
      <name val="Calibri"/>
      <charset val="0"/>
      <scheme val="minor"/>
    </font>
    <font>
      <b/>
      <sz val="11"/>
      <color rgb="FF3F3F3F"/>
      <name val="Calibri"/>
      <charset val="0"/>
      <scheme val="minor"/>
    </font>
    <font>
      <sz val="11"/>
      <color rgb="FF006100"/>
      <name val="Calibri"/>
      <charset val="0"/>
      <scheme val="minor"/>
    </font>
    <font>
      <b/>
      <sz val="18"/>
      <color theme="3"/>
      <name val="Calibri"/>
      <charset val="134"/>
      <scheme val="minor"/>
    </font>
    <font>
      <u/>
      <sz val="11"/>
      <color rgb="FF800080"/>
      <name val="Calibri"/>
      <charset val="0"/>
      <scheme val="minor"/>
    </font>
    <font>
      <sz val="11"/>
      <color rgb="FF9C0006"/>
      <name val="Calibri"/>
      <charset val="0"/>
      <scheme val="minor"/>
    </font>
    <font>
      <sz val="11"/>
      <color rgb="FF3F3F76"/>
      <name val="Calibri"/>
      <charset val="0"/>
      <scheme val="minor"/>
    </font>
    <font>
      <b/>
      <sz val="13"/>
      <color theme="3"/>
      <name val="Calibri"/>
      <charset val="134"/>
      <scheme val="minor"/>
    </font>
    <font>
      <b/>
      <sz val="11"/>
      <color rgb="FFFFFFFF"/>
      <name val="Calibri"/>
      <charset val="0"/>
      <scheme val="minor"/>
    </font>
    <font>
      <b/>
      <sz val="11"/>
      <color theme="3"/>
      <name val="Calibri"/>
      <charset val="134"/>
      <scheme val="minor"/>
    </font>
    <font>
      <i/>
      <sz val="11"/>
      <color rgb="FF7F7F7F"/>
      <name val="Calibri"/>
      <charset val="0"/>
      <scheme val="minor"/>
    </font>
    <font>
      <b/>
      <sz val="11"/>
      <color theme="1"/>
      <name val="Calibri"/>
      <charset val="0"/>
      <scheme val="minor"/>
    </font>
    <font>
      <b/>
      <sz val="11"/>
      <color rgb="FFFA7D00"/>
      <name val="Calibri"/>
      <charset val="0"/>
      <scheme val="minor"/>
    </font>
    <font>
      <b/>
      <sz val="15"/>
      <color theme="3"/>
      <name val="Calibri"/>
      <charset val="134"/>
      <scheme val="minor"/>
    </font>
    <font>
      <sz val="11"/>
      <color rgb="FF9C6500"/>
      <name val="Calibri"/>
      <charset val="0"/>
      <scheme val="minor"/>
    </font>
  </fonts>
  <fills count="33">
    <fill>
      <patternFill patternType="none"/>
    </fill>
    <fill>
      <patternFill patternType="gray125"/>
    </fill>
    <fill>
      <patternFill patternType="solid">
        <fgColor theme="4" tint="0.39997558519241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rgb="FFFFCC99"/>
        <bgColor indexed="64"/>
      </patternFill>
    </fill>
    <fill>
      <patternFill patternType="solid">
        <fgColor rgb="FFA5A5A5"/>
        <bgColor indexed="64"/>
      </patternFill>
    </fill>
    <fill>
      <patternFill patternType="solid">
        <fgColor rgb="FFFFFFCC"/>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xf numFmtId="0" fontId="7" fillId="4" borderId="0" applyNumberFormat="0" applyBorder="0" applyAlignment="0" applyProtection="0">
      <alignment vertical="center"/>
    </xf>
    <xf numFmtId="43"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6" fillId="8" borderId="0" applyNumberFormat="0" applyBorder="0" applyAlignment="0" applyProtection="0">
      <alignment vertical="center"/>
    </xf>
    <xf numFmtId="0" fontId="12" fillId="0" borderId="0" applyNumberFormat="0" applyFill="0" applyBorder="0" applyAlignment="0" applyProtection="0">
      <alignment vertical="center"/>
    </xf>
    <xf numFmtId="0" fontId="16" fillId="12" borderId="6" applyNumberFormat="0" applyAlignment="0" applyProtection="0">
      <alignment vertical="center"/>
    </xf>
    <xf numFmtId="0" fontId="15" fillId="0" borderId="5" applyNumberFormat="0" applyFill="0" applyAlignment="0" applyProtection="0">
      <alignment vertical="center"/>
    </xf>
    <xf numFmtId="0" fontId="5" fillId="13" borderId="7" applyNumberFormat="0" applyFont="0" applyAlignment="0" applyProtection="0">
      <alignment vertical="center"/>
    </xf>
    <xf numFmtId="0" fontId="7" fillId="14" borderId="0" applyNumberFormat="0" applyBorder="0" applyAlignment="0" applyProtection="0">
      <alignment vertical="center"/>
    </xf>
    <xf numFmtId="0" fontId="4" fillId="0" borderId="0" applyNumberFormat="0" applyFill="0" applyBorder="0" applyAlignment="0" applyProtection="0">
      <alignment vertical="center"/>
    </xf>
    <xf numFmtId="0" fontId="7" fillId="9" borderId="0" applyNumberFormat="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5"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4" fillId="11" borderId="4" applyNumberFormat="0" applyAlignment="0" applyProtection="0">
      <alignment vertical="center"/>
    </xf>
    <xf numFmtId="0" fontId="6" fillId="22" borderId="0" applyNumberFormat="0" applyBorder="0" applyAlignment="0" applyProtection="0">
      <alignment vertical="center"/>
    </xf>
    <xf numFmtId="0" fontId="10" fillId="7" borderId="0" applyNumberFormat="0" applyBorder="0" applyAlignment="0" applyProtection="0">
      <alignment vertical="center"/>
    </xf>
    <xf numFmtId="0" fontId="9" fillId="6" borderId="3" applyNumberFormat="0" applyAlignment="0" applyProtection="0">
      <alignment vertical="center"/>
    </xf>
    <xf numFmtId="0" fontId="7" fillId="26" borderId="0" applyNumberFormat="0" applyBorder="0" applyAlignment="0" applyProtection="0">
      <alignment vertical="center"/>
    </xf>
    <xf numFmtId="0" fontId="20" fillId="6" borderId="4" applyNumberFormat="0" applyAlignment="0" applyProtection="0">
      <alignment vertical="center"/>
    </xf>
    <xf numFmtId="0" fontId="8" fillId="0" borderId="2" applyNumberFormat="0" applyFill="0" applyAlignment="0" applyProtection="0">
      <alignment vertical="center"/>
    </xf>
    <xf numFmtId="0" fontId="19" fillId="0" borderId="8" applyNumberFormat="0" applyFill="0" applyAlignment="0" applyProtection="0">
      <alignment vertical="center"/>
    </xf>
    <xf numFmtId="0" fontId="13" fillId="10" borderId="0" applyNumberFormat="0" applyBorder="0" applyAlignment="0" applyProtection="0">
      <alignment vertical="center"/>
    </xf>
    <xf numFmtId="0" fontId="22" fillId="25" borderId="0" applyNumberFormat="0" applyBorder="0" applyAlignment="0" applyProtection="0">
      <alignment vertical="center"/>
    </xf>
    <xf numFmtId="0" fontId="6" fillId="16"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xf numFmtId="0" fontId="6" fillId="19" borderId="0" applyNumberFormat="0" applyBorder="0" applyAlignment="0" applyProtection="0">
      <alignment vertical="center"/>
    </xf>
    <xf numFmtId="0" fontId="7" fillId="15" borderId="0" applyNumberFormat="0" applyBorder="0" applyAlignment="0" applyProtection="0">
      <alignment vertical="center"/>
    </xf>
    <xf numFmtId="0" fontId="7" fillId="29" borderId="0" applyNumberFormat="0" applyBorder="0" applyAlignment="0" applyProtection="0">
      <alignment vertical="center"/>
    </xf>
    <xf numFmtId="0" fontId="6" fillId="18" borderId="0" applyNumberFormat="0" applyBorder="0" applyAlignment="0" applyProtection="0">
      <alignment vertical="center"/>
    </xf>
    <xf numFmtId="0" fontId="6" fillId="17" borderId="0" applyNumberFormat="0" applyBorder="0" applyAlignment="0" applyProtection="0">
      <alignment vertical="center"/>
    </xf>
    <xf numFmtId="0" fontId="7" fillId="5" borderId="0" applyNumberFormat="0" applyBorder="0" applyAlignment="0" applyProtection="0">
      <alignment vertical="center"/>
    </xf>
    <xf numFmtId="0" fontId="6" fillId="28" borderId="0" applyNumberFormat="0" applyBorder="0" applyAlignment="0" applyProtection="0">
      <alignment vertical="center"/>
    </xf>
    <xf numFmtId="0" fontId="7" fillId="21" borderId="0" applyNumberFormat="0" applyBorder="0" applyAlignment="0" applyProtection="0">
      <alignment vertical="center"/>
    </xf>
    <xf numFmtId="0" fontId="7" fillId="20" borderId="0" applyNumberFormat="0" applyBorder="0" applyAlignment="0" applyProtection="0">
      <alignment vertical="center"/>
    </xf>
    <xf numFmtId="0" fontId="6" fillId="30" borderId="0" applyNumberFormat="0" applyBorder="0" applyAlignment="0" applyProtection="0">
      <alignment vertical="center"/>
    </xf>
    <xf numFmtId="0" fontId="7" fillId="27" borderId="0" applyNumberFormat="0" applyBorder="0" applyAlignment="0" applyProtection="0">
      <alignment vertical="center"/>
    </xf>
    <xf numFmtId="0" fontId="6" fillId="24" borderId="0" applyNumberFormat="0" applyBorder="0" applyAlignment="0" applyProtection="0">
      <alignment vertical="center"/>
    </xf>
    <xf numFmtId="0" fontId="6" fillId="32" borderId="0" applyNumberFormat="0" applyBorder="0" applyAlignment="0" applyProtection="0">
      <alignment vertical="center"/>
    </xf>
    <xf numFmtId="0" fontId="7" fillId="31" borderId="0" applyNumberFormat="0" applyBorder="0" applyAlignment="0" applyProtection="0">
      <alignment vertical="center"/>
    </xf>
    <xf numFmtId="0" fontId="6" fillId="23"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f3Tybbbn97k" TargetMode="External"/><Relationship Id="rId98" Type="http://schemas.openxmlformats.org/officeDocument/2006/relationships/hyperlink" Target="https://youtu.be/yJ9BCqn0ewI" TargetMode="External"/><Relationship Id="rId97" Type="http://schemas.openxmlformats.org/officeDocument/2006/relationships/hyperlink" Target="https://youtu.be/pm8rMaDLpiA" TargetMode="External"/><Relationship Id="rId96" Type="http://schemas.openxmlformats.org/officeDocument/2006/relationships/hyperlink" Target="https://youtu.be/sMjdZYl0Ynk" TargetMode="External"/><Relationship Id="rId95" Type="http://schemas.openxmlformats.org/officeDocument/2006/relationships/hyperlink" Target="https://youtu.be/dCZMQYvVK_g" TargetMode="External"/><Relationship Id="rId94" Type="http://schemas.openxmlformats.org/officeDocument/2006/relationships/hyperlink" Target="https://youtu.be/E5BNUlNaSpg" TargetMode="External"/><Relationship Id="rId93" Type="http://schemas.openxmlformats.org/officeDocument/2006/relationships/hyperlink" Target="https://youtu.be/b5cNM11r8vc" TargetMode="External"/><Relationship Id="rId92" Type="http://schemas.openxmlformats.org/officeDocument/2006/relationships/hyperlink" Target="https://youtu.be/_gKEn7dRKs0" TargetMode="External"/><Relationship Id="rId91" Type="http://schemas.openxmlformats.org/officeDocument/2006/relationships/hyperlink" Target="https://youtu.be/wB5XlY1457w" TargetMode="External"/><Relationship Id="rId90" Type="http://schemas.openxmlformats.org/officeDocument/2006/relationships/hyperlink" Target="https://youtu.be/c6KcoSq0eNs" TargetMode="External"/><Relationship Id="rId9" Type="http://schemas.openxmlformats.org/officeDocument/2006/relationships/hyperlink" Target="https://youtu.be/XuO6wNTx2-s" TargetMode="External"/><Relationship Id="rId89" Type="http://schemas.openxmlformats.org/officeDocument/2006/relationships/hyperlink" Target="https://youtu.be/g-cd-AtJHlE" TargetMode="External"/><Relationship Id="rId888" Type="http://schemas.openxmlformats.org/officeDocument/2006/relationships/hyperlink" Target="https://youtu.be/CA5POB9bqSQ" TargetMode="External"/><Relationship Id="rId887" Type="http://schemas.openxmlformats.org/officeDocument/2006/relationships/hyperlink" Target="https://youtu.be/eb6xKL1RL5Y" TargetMode="External"/><Relationship Id="rId886" Type="http://schemas.openxmlformats.org/officeDocument/2006/relationships/hyperlink" Target="https://youtu.be/5twJtgk6flc" TargetMode="External"/><Relationship Id="rId885" Type="http://schemas.openxmlformats.org/officeDocument/2006/relationships/hyperlink" Target="https://youtu.be/gQ7sxB3wF6E" TargetMode="External"/><Relationship Id="rId884" Type="http://schemas.openxmlformats.org/officeDocument/2006/relationships/hyperlink" Target="https://youtu.be/e0563HBz8jk" TargetMode="External"/><Relationship Id="rId883" Type="http://schemas.openxmlformats.org/officeDocument/2006/relationships/hyperlink" Target="https://youtu.be/stfzsu3MOVg" TargetMode="External"/><Relationship Id="rId882" Type="http://schemas.openxmlformats.org/officeDocument/2006/relationships/hyperlink" Target="https://youtu.be/6fa0qZenoHk" TargetMode="External"/><Relationship Id="rId881" Type="http://schemas.openxmlformats.org/officeDocument/2006/relationships/hyperlink" Target="https://youtu.be/kskL7_mPfaI" TargetMode="External"/><Relationship Id="rId880" Type="http://schemas.openxmlformats.org/officeDocument/2006/relationships/hyperlink" Target="https://youtu.be/CpCR8ax5fvc" TargetMode="External"/><Relationship Id="rId88" Type="http://schemas.openxmlformats.org/officeDocument/2006/relationships/hyperlink" Target="https://youtu.be/YGru_l2-zn8" TargetMode="External"/><Relationship Id="rId879" Type="http://schemas.openxmlformats.org/officeDocument/2006/relationships/hyperlink" Target="https://youtu.be/VDbP3rgd3n4" TargetMode="External"/><Relationship Id="rId878" Type="http://schemas.openxmlformats.org/officeDocument/2006/relationships/hyperlink" Target="https://youtu.be/Byg15-VY1Qk" TargetMode="External"/><Relationship Id="rId877" Type="http://schemas.openxmlformats.org/officeDocument/2006/relationships/hyperlink" Target="https://youtu.be/Ky4wCUF7BeE" TargetMode="External"/><Relationship Id="rId876" Type="http://schemas.openxmlformats.org/officeDocument/2006/relationships/hyperlink" Target="https://youtu.be/FDJ5ME9dZwY" TargetMode="External"/><Relationship Id="rId875" Type="http://schemas.openxmlformats.org/officeDocument/2006/relationships/hyperlink" Target="https://youtu.be/MKCZ-1-LMdc" TargetMode="External"/><Relationship Id="rId874" Type="http://schemas.openxmlformats.org/officeDocument/2006/relationships/hyperlink" Target="https://youtu.be/_7hTRoKeIXQ" TargetMode="External"/><Relationship Id="rId873" Type="http://schemas.openxmlformats.org/officeDocument/2006/relationships/hyperlink" Target="https://youtu.be/R_LOMtg2tOo" TargetMode="External"/><Relationship Id="rId872" Type="http://schemas.openxmlformats.org/officeDocument/2006/relationships/hyperlink" Target="https://youtu.be/q-fjymxOrGE" TargetMode="External"/><Relationship Id="rId871" Type="http://schemas.openxmlformats.org/officeDocument/2006/relationships/hyperlink" Target="https://youtu.be/Xay-eN3Hc8g" TargetMode="External"/><Relationship Id="rId870" Type="http://schemas.openxmlformats.org/officeDocument/2006/relationships/hyperlink" Target="https://youtu.be/HRIRRL1Vz50" TargetMode="External"/><Relationship Id="rId87" Type="http://schemas.openxmlformats.org/officeDocument/2006/relationships/hyperlink" Target="https://youtu.be/WPJ11JRbUKU" TargetMode="External"/><Relationship Id="rId869" Type="http://schemas.openxmlformats.org/officeDocument/2006/relationships/hyperlink" Target="https://youtu.be/kABXhQBbVjk" TargetMode="External"/><Relationship Id="rId868" Type="http://schemas.openxmlformats.org/officeDocument/2006/relationships/hyperlink" Target="https://youtu.be/DgD_OxjM0Tg" TargetMode="External"/><Relationship Id="rId867" Type="http://schemas.openxmlformats.org/officeDocument/2006/relationships/hyperlink" Target="https://youtu.be/Ynbx5JfEwcA" TargetMode="External"/><Relationship Id="rId866" Type="http://schemas.openxmlformats.org/officeDocument/2006/relationships/hyperlink" Target="https://youtu.be/e4H4a_XT8oQ" TargetMode="External"/><Relationship Id="rId865" Type="http://schemas.openxmlformats.org/officeDocument/2006/relationships/hyperlink" Target="https://youtu.be/cNn5_dSchAI" TargetMode="External"/><Relationship Id="rId864" Type="http://schemas.openxmlformats.org/officeDocument/2006/relationships/hyperlink" Target="https://youtu.be/5zzCMJMFhFM" TargetMode="External"/><Relationship Id="rId863" Type="http://schemas.openxmlformats.org/officeDocument/2006/relationships/hyperlink" Target="https://youtu.be/DOhj921Vnx0" TargetMode="External"/><Relationship Id="rId862" Type="http://schemas.openxmlformats.org/officeDocument/2006/relationships/hyperlink" Target="https://youtu.be/0oLNoqwPiKc" TargetMode="External"/><Relationship Id="rId861" Type="http://schemas.openxmlformats.org/officeDocument/2006/relationships/hyperlink" Target="https://youtu.be/q3mqFqcVZ5I" TargetMode="External"/><Relationship Id="rId860" Type="http://schemas.openxmlformats.org/officeDocument/2006/relationships/hyperlink" Target="https://youtu.be/tOZLkx25c4o" TargetMode="External"/><Relationship Id="rId86" Type="http://schemas.openxmlformats.org/officeDocument/2006/relationships/hyperlink" Target="https://youtu.be/1z71kz4fjfI" TargetMode="External"/><Relationship Id="rId859" Type="http://schemas.openxmlformats.org/officeDocument/2006/relationships/hyperlink" Target="https://youtu.be/DHIdQHcShtY" TargetMode="External"/><Relationship Id="rId858" Type="http://schemas.openxmlformats.org/officeDocument/2006/relationships/hyperlink" Target="https://youtu.be/Piu75P8sxTo" TargetMode="External"/><Relationship Id="rId857" Type="http://schemas.openxmlformats.org/officeDocument/2006/relationships/hyperlink" Target="https://youtu.be/b5LZydbRxA0" TargetMode="External"/><Relationship Id="rId856" Type="http://schemas.openxmlformats.org/officeDocument/2006/relationships/hyperlink" Target="https://youtu.be/itR8RXem-fo" TargetMode="External"/><Relationship Id="rId855" Type="http://schemas.openxmlformats.org/officeDocument/2006/relationships/hyperlink" Target="https://youtu.be/bvXHzpEDfTg" TargetMode="External"/><Relationship Id="rId854" Type="http://schemas.openxmlformats.org/officeDocument/2006/relationships/hyperlink" Target="https://youtu.be/a1-Kpd67QIE" TargetMode="External"/><Relationship Id="rId853" Type="http://schemas.openxmlformats.org/officeDocument/2006/relationships/hyperlink" Target="https://youtu.be/K9BMMOu_Jsg" TargetMode="External"/><Relationship Id="rId852" Type="http://schemas.openxmlformats.org/officeDocument/2006/relationships/hyperlink" Target="https://youtu.be/8Ls7CQlM0O8" TargetMode="External"/><Relationship Id="rId851" Type="http://schemas.openxmlformats.org/officeDocument/2006/relationships/hyperlink" Target="https://youtu.be/pn1uzt7kocY" TargetMode="External"/><Relationship Id="rId850" Type="http://schemas.openxmlformats.org/officeDocument/2006/relationships/hyperlink" Target="https://youtu.be/yREnDnVrg28" TargetMode="External"/><Relationship Id="rId85" Type="http://schemas.openxmlformats.org/officeDocument/2006/relationships/hyperlink" Target="https://youtu.be/kDXY29eO-hs" TargetMode="External"/><Relationship Id="rId849" Type="http://schemas.openxmlformats.org/officeDocument/2006/relationships/hyperlink" Target="https://youtu.be/ClquXts-LEY" TargetMode="External"/><Relationship Id="rId848" Type="http://schemas.openxmlformats.org/officeDocument/2006/relationships/hyperlink" Target="https://youtu.be/Ds8OSY__uig" TargetMode="External"/><Relationship Id="rId847" Type="http://schemas.openxmlformats.org/officeDocument/2006/relationships/hyperlink" Target="https://youtu.be/u04669s8di0" TargetMode="External"/><Relationship Id="rId846" Type="http://schemas.openxmlformats.org/officeDocument/2006/relationships/hyperlink" Target="https://youtu.be/hHjkqtJSFAc" TargetMode="External"/><Relationship Id="rId845" Type="http://schemas.openxmlformats.org/officeDocument/2006/relationships/hyperlink" Target="https://youtu.be/ceJTbM9661w" TargetMode="External"/><Relationship Id="rId844" Type="http://schemas.openxmlformats.org/officeDocument/2006/relationships/hyperlink" Target="https://youtu.be/jDOlk57thfE" TargetMode="External"/><Relationship Id="rId843" Type="http://schemas.openxmlformats.org/officeDocument/2006/relationships/hyperlink" Target="https://youtu.be/E1tTEDWO_rk" TargetMode="External"/><Relationship Id="rId842" Type="http://schemas.openxmlformats.org/officeDocument/2006/relationships/hyperlink" Target="https://youtu.be/MWTyfBWzNko" TargetMode="External"/><Relationship Id="rId841" Type="http://schemas.openxmlformats.org/officeDocument/2006/relationships/hyperlink" Target="https://youtu.be/8dLl7mdyPVU" TargetMode="External"/><Relationship Id="rId840" Type="http://schemas.openxmlformats.org/officeDocument/2006/relationships/hyperlink" Target="https://youtu.be/OY5SP5aO8JU" TargetMode="External"/><Relationship Id="rId84" Type="http://schemas.openxmlformats.org/officeDocument/2006/relationships/hyperlink" Target="https://youtu.be/yMv-Yr3UGGc" TargetMode="External"/><Relationship Id="rId839" Type="http://schemas.openxmlformats.org/officeDocument/2006/relationships/hyperlink" Target="https://youtu.be/CQzOidQKafA" TargetMode="External"/><Relationship Id="rId838" Type="http://schemas.openxmlformats.org/officeDocument/2006/relationships/hyperlink" Target="https://youtu.be/EJGtVXnJQu0" TargetMode="External"/><Relationship Id="rId837" Type="http://schemas.openxmlformats.org/officeDocument/2006/relationships/hyperlink" Target="https://youtu.be/w50sk2AP3JQ" TargetMode="External"/><Relationship Id="rId836" Type="http://schemas.openxmlformats.org/officeDocument/2006/relationships/hyperlink" Target="https://youtu.be/qmcxfsI8Y4c" TargetMode="External"/><Relationship Id="rId835" Type="http://schemas.openxmlformats.org/officeDocument/2006/relationships/hyperlink" Target="https://youtu.be/LwM1EqXzpDE" TargetMode="External"/><Relationship Id="rId834" Type="http://schemas.openxmlformats.org/officeDocument/2006/relationships/hyperlink" Target="https://youtu.be/hQsXtE9W8sg" TargetMode="External"/><Relationship Id="rId833" Type="http://schemas.openxmlformats.org/officeDocument/2006/relationships/hyperlink" Target="https://youtu.be/GuEwSz-bt6Q" TargetMode="External"/><Relationship Id="rId832" Type="http://schemas.openxmlformats.org/officeDocument/2006/relationships/hyperlink" Target="https://youtu.be/esONL01a7TE" TargetMode="External"/><Relationship Id="rId831" Type="http://schemas.openxmlformats.org/officeDocument/2006/relationships/hyperlink" Target="https://youtu.be/nFByyeTIqEQ" TargetMode="External"/><Relationship Id="rId830" Type="http://schemas.openxmlformats.org/officeDocument/2006/relationships/hyperlink" Target="https://youtu.be/k9uNEvy5MDM" TargetMode="External"/><Relationship Id="rId83" Type="http://schemas.openxmlformats.org/officeDocument/2006/relationships/hyperlink" Target="https://youtu.be/jSz25poftrE" TargetMode="External"/><Relationship Id="rId829" Type="http://schemas.openxmlformats.org/officeDocument/2006/relationships/hyperlink" Target="https://youtu.be/CAHquvwc8us" TargetMode="External"/><Relationship Id="rId828" Type="http://schemas.openxmlformats.org/officeDocument/2006/relationships/hyperlink" Target="https://youtu.be/jlIpJse-L7I" TargetMode="External"/><Relationship Id="rId827" Type="http://schemas.openxmlformats.org/officeDocument/2006/relationships/hyperlink" Target="https://youtu.be/lShozbt4Jeg" TargetMode="External"/><Relationship Id="rId826" Type="http://schemas.openxmlformats.org/officeDocument/2006/relationships/hyperlink" Target="https://youtu.be/qHV2ol26-9c" TargetMode="External"/><Relationship Id="rId825" Type="http://schemas.openxmlformats.org/officeDocument/2006/relationships/hyperlink" Target="https://youtu.be/AA7SmSlrXGc" TargetMode="External"/><Relationship Id="rId824" Type="http://schemas.openxmlformats.org/officeDocument/2006/relationships/hyperlink" Target="https://youtu.be/01nyApo6avA" TargetMode="External"/><Relationship Id="rId823" Type="http://schemas.openxmlformats.org/officeDocument/2006/relationships/hyperlink" Target="https://youtu.be/g-74ETeC9vQ" TargetMode="External"/><Relationship Id="rId822" Type="http://schemas.openxmlformats.org/officeDocument/2006/relationships/hyperlink" Target="https://youtu.be/Q31nCos61cA" TargetMode="External"/><Relationship Id="rId821" Type="http://schemas.openxmlformats.org/officeDocument/2006/relationships/hyperlink" Target="https://youtu.be/lW246joIfPk" TargetMode="External"/><Relationship Id="rId820" Type="http://schemas.openxmlformats.org/officeDocument/2006/relationships/hyperlink" Target="https://youtu.be/mnCUhc2eFlY" TargetMode="External"/><Relationship Id="rId82" Type="http://schemas.openxmlformats.org/officeDocument/2006/relationships/hyperlink" Target="https://youtu.be/t4GQegP1IXE" TargetMode="External"/><Relationship Id="rId819" Type="http://schemas.openxmlformats.org/officeDocument/2006/relationships/hyperlink" Target="https://youtu.be/1R1t-7eVhJM" TargetMode="External"/><Relationship Id="rId818" Type="http://schemas.openxmlformats.org/officeDocument/2006/relationships/hyperlink" Target="https://youtu.be/C2spjAfvtVE" TargetMode="External"/><Relationship Id="rId817" Type="http://schemas.openxmlformats.org/officeDocument/2006/relationships/hyperlink" Target="https://youtu.be/-jlZRmYAoyA" TargetMode="External"/><Relationship Id="rId816" Type="http://schemas.openxmlformats.org/officeDocument/2006/relationships/hyperlink" Target="https://youtu.be/_OuYIKUpuoo" TargetMode="External"/><Relationship Id="rId815" Type="http://schemas.openxmlformats.org/officeDocument/2006/relationships/hyperlink" Target="https://youtu.be/A8RuEFZToHY" TargetMode="External"/><Relationship Id="rId814" Type="http://schemas.openxmlformats.org/officeDocument/2006/relationships/hyperlink" Target="https://youtu.be/mRwUBbe21WI" TargetMode="External"/><Relationship Id="rId813" Type="http://schemas.openxmlformats.org/officeDocument/2006/relationships/hyperlink" Target="https://youtu.be/t7VZj9f_WPM" TargetMode="External"/><Relationship Id="rId812" Type="http://schemas.openxmlformats.org/officeDocument/2006/relationships/hyperlink" Target="https://youtu.be/xQVPkrIipV0" TargetMode="External"/><Relationship Id="rId811" Type="http://schemas.openxmlformats.org/officeDocument/2006/relationships/hyperlink" Target="https://youtu.be/o0Viu-SEwcw" TargetMode="External"/><Relationship Id="rId810" Type="http://schemas.openxmlformats.org/officeDocument/2006/relationships/hyperlink" Target="https://youtu.be/zWmXXjhrEbE" TargetMode="External"/><Relationship Id="rId81" Type="http://schemas.openxmlformats.org/officeDocument/2006/relationships/hyperlink" Target="https://youtu.be/hTLBZM1cXSQ" TargetMode="External"/><Relationship Id="rId809" Type="http://schemas.openxmlformats.org/officeDocument/2006/relationships/hyperlink" Target="https://youtu.be/Ae0_NhrcunE" TargetMode="External"/><Relationship Id="rId808" Type="http://schemas.openxmlformats.org/officeDocument/2006/relationships/hyperlink" Target="https://youtu.be/c2ZBhO0pxpU" TargetMode="External"/><Relationship Id="rId807" Type="http://schemas.openxmlformats.org/officeDocument/2006/relationships/hyperlink" Target="https://youtu.be/Lt8wdfV-lNk" TargetMode="External"/><Relationship Id="rId806" Type="http://schemas.openxmlformats.org/officeDocument/2006/relationships/hyperlink" Target="https://youtu.be/c0XJw1EUNHw" TargetMode="External"/><Relationship Id="rId805" Type="http://schemas.openxmlformats.org/officeDocument/2006/relationships/hyperlink" Target="https://youtu.be/9QoXmAXhfEc" TargetMode="External"/><Relationship Id="rId804" Type="http://schemas.openxmlformats.org/officeDocument/2006/relationships/hyperlink" Target="https://youtu.be/poPfaknCKHM" TargetMode="External"/><Relationship Id="rId803" Type="http://schemas.openxmlformats.org/officeDocument/2006/relationships/hyperlink" Target="https://youtu.be/JjL0MJ1MCCM" TargetMode="External"/><Relationship Id="rId802" Type="http://schemas.openxmlformats.org/officeDocument/2006/relationships/hyperlink" Target="https://youtu.be/pS_2tPGwLJk" TargetMode="External"/><Relationship Id="rId801" Type="http://schemas.openxmlformats.org/officeDocument/2006/relationships/hyperlink" Target="https://youtu.be/bFJrxhdSg-o" TargetMode="External"/><Relationship Id="rId800" Type="http://schemas.openxmlformats.org/officeDocument/2006/relationships/hyperlink" Target="https://youtu.be/4aTBDgsAkyE" TargetMode="External"/><Relationship Id="rId80" Type="http://schemas.openxmlformats.org/officeDocument/2006/relationships/hyperlink" Target="https://youtu.be/TSIjBSJrdlc" TargetMode="External"/><Relationship Id="rId8" Type="http://schemas.openxmlformats.org/officeDocument/2006/relationships/hyperlink" Target="https://youtu.be/VKjYZJEB5LY" TargetMode="External"/><Relationship Id="rId799" Type="http://schemas.openxmlformats.org/officeDocument/2006/relationships/hyperlink" Target="https://youtu.be/CHkhsw1p0LQ" TargetMode="External"/><Relationship Id="rId798" Type="http://schemas.openxmlformats.org/officeDocument/2006/relationships/hyperlink" Target="https://youtu.be/K34Upa6jcio" TargetMode="External"/><Relationship Id="rId797" Type="http://schemas.openxmlformats.org/officeDocument/2006/relationships/hyperlink" Target="https://youtu.be/V9b-GX_9BkQ" TargetMode="External"/><Relationship Id="rId796" Type="http://schemas.openxmlformats.org/officeDocument/2006/relationships/hyperlink" Target="https://youtu.be/LI3X1mlB7T4" TargetMode="External"/><Relationship Id="rId795" Type="http://schemas.openxmlformats.org/officeDocument/2006/relationships/hyperlink" Target="https://youtu.be/IFPr7Deufto" TargetMode="External"/><Relationship Id="rId794" Type="http://schemas.openxmlformats.org/officeDocument/2006/relationships/hyperlink" Target="https://youtu.be/mTprFOmIjIg" TargetMode="External"/><Relationship Id="rId793" Type="http://schemas.openxmlformats.org/officeDocument/2006/relationships/hyperlink" Target="https://youtu.be/7gEuvaeJl1k" TargetMode="External"/><Relationship Id="rId792" Type="http://schemas.openxmlformats.org/officeDocument/2006/relationships/hyperlink" Target="https://youtu.be/zve2F-ZDizY" TargetMode="External"/><Relationship Id="rId791" Type="http://schemas.openxmlformats.org/officeDocument/2006/relationships/hyperlink" Target="https://youtu.be/6n1SIK8rap0" TargetMode="External"/><Relationship Id="rId790" Type="http://schemas.openxmlformats.org/officeDocument/2006/relationships/hyperlink" Target="https://youtu.be/_D7wAbrk5u4" TargetMode="External"/><Relationship Id="rId79" Type="http://schemas.openxmlformats.org/officeDocument/2006/relationships/hyperlink" Target="https://youtu.be/T2UMd6-j6k4" TargetMode="External"/><Relationship Id="rId789" Type="http://schemas.openxmlformats.org/officeDocument/2006/relationships/hyperlink" Target="https://youtu.be/HwoHPL2_iX4" TargetMode="External"/><Relationship Id="rId788" Type="http://schemas.openxmlformats.org/officeDocument/2006/relationships/hyperlink" Target="https://youtu.be/ZmPwMfHIexQ" TargetMode="External"/><Relationship Id="rId787" Type="http://schemas.openxmlformats.org/officeDocument/2006/relationships/hyperlink" Target="https://youtu.be/gu1TAK69zEA" TargetMode="External"/><Relationship Id="rId786" Type="http://schemas.openxmlformats.org/officeDocument/2006/relationships/hyperlink" Target="https://youtu.be/OtWTRQYejPc" TargetMode="External"/><Relationship Id="rId785" Type="http://schemas.openxmlformats.org/officeDocument/2006/relationships/hyperlink" Target="https://youtu.be/ubgC0TeuIRA" TargetMode="External"/><Relationship Id="rId784" Type="http://schemas.openxmlformats.org/officeDocument/2006/relationships/hyperlink" Target="https://youtu.be/Se6hnExeoec" TargetMode="External"/><Relationship Id="rId783" Type="http://schemas.openxmlformats.org/officeDocument/2006/relationships/hyperlink" Target="https://youtu.be/ybywGROACtY" TargetMode="External"/><Relationship Id="rId782" Type="http://schemas.openxmlformats.org/officeDocument/2006/relationships/hyperlink" Target="https://youtu.be/yKwI8YxbKMI" TargetMode="External"/><Relationship Id="rId781" Type="http://schemas.openxmlformats.org/officeDocument/2006/relationships/hyperlink" Target="https://youtu.be/_aWxgqu9utg" TargetMode="External"/><Relationship Id="rId780" Type="http://schemas.openxmlformats.org/officeDocument/2006/relationships/hyperlink" Target="https://youtu.be/TRNalHl0U6w" TargetMode="External"/><Relationship Id="rId78" Type="http://schemas.openxmlformats.org/officeDocument/2006/relationships/hyperlink" Target="https://youtu.be/RImKDD9M6nM" TargetMode="External"/><Relationship Id="rId779" Type="http://schemas.openxmlformats.org/officeDocument/2006/relationships/hyperlink" Target="https://youtu.be/j1TwM4YMV-o" TargetMode="External"/><Relationship Id="rId778" Type="http://schemas.openxmlformats.org/officeDocument/2006/relationships/hyperlink" Target="https://youtu.be/hnBwLfh3204" TargetMode="External"/><Relationship Id="rId777" Type="http://schemas.openxmlformats.org/officeDocument/2006/relationships/hyperlink" Target="https://youtu.be/qVobL18uuVc" TargetMode="External"/><Relationship Id="rId776" Type="http://schemas.openxmlformats.org/officeDocument/2006/relationships/hyperlink" Target="https://youtu.be/rPcXY9omkdA" TargetMode="External"/><Relationship Id="rId775" Type="http://schemas.openxmlformats.org/officeDocument/2006/relationships/hyperlink" Target="https://youtu.be/4pa6S2Lym-0" TargetMode="External"/><Relationship Id="rId774" Type="http://schemas.openxmlformats.org/officeDocument/2006/relationships/hyperlink" Target="https://youtu.be/8Ln8yn7NHKg" TargetMode="External"/><Relationship Id="rId773" Type="http://schemas.openxmlformats.org/officeDocument/2006/relationships/hyperlink" Target="https://youtu.be/G0Vp5J3s4pU" TargetMode="External"/><Relationship Id="rId772" Type="http://schemas.openxmlformats.org/officeDocument/2006/relationships/hyperlink" Target="https://youtu.be/mq47NaoxG2k" TargetMode="External"/><Relationship Id="rId771" Type="http://schemas.openxmlformats.org/officeDocument/2006/relationships/hyperlink" Target="https://youtu.be/1Myl1sCQZbo" TargetMode="External"/><Relationship Id="rId770" Type="http://schemas.openxmlformats.org/officeDocument/2006/relationships/hyperlink" Target="https://youtu.be/K7QznabsoAo" TargetMode="External"/><Relationship Id="rId77" Type="http://schemas.openxmlformats.org/officeDocument/2006/relationships/hyperlink" Target="https://youtu.be/xGVtk7Cmom8" TargetMode="External"/><Relationship Id="rId769" Type="http://schemas.openxmlformats.org/officeDocument/2006/relationships/hyperlink" Target="https://youtu.be/z-Rl-eXaIjo" TargetMode="External"/><Relationship Id="rId768" Type="http://schemas.openxmlformats.org/officeDocument/2006/relationships/hyperlink" Target="https://youtu.be/uUF4aMLVRG0" TargetMode="External"/><Relationship Id="rId767" Type="http://schemas.openxmlformats.org/officeDocument/2006/relationships/hyperlink" Target="https://youtu.be/AfH22VzHBUY" TargetMode="External"/><Relationship Id="rId766" Type="http://schemas.openxmlformats.org/officeDocument/2006/relationships/hyperlink" Target="https://youtu.be/befM9TjwDN8" TargetMode="External"/><Relationship Id="rId765" Type="http://schemas.openxmlformats.org/officeDocument/2006/relationships/hyperlink" Target="https://youtu.be/4xqM3xlGvNA" TargetMode="External"/><Relationship Id="rId764" Type="http://schemas.openxmlformats.org/officeDocument/2006/relationships/hyperlink" Target="https://youtu.be/V6m8hR30aLc" TargetMode="External"/><Relationship Id="rId763" Type="http://schemas.openxmlformats.org/officeDocument/2006/relationships/hyperlink" Target="https://youtu.be/xwCIpR8yJ8I" TargetMode="External"/><Relationship Id="rId762" Type="http://schemas.openxmlformats.org/officeDocument/2006/relationships/hyperlink" Target="https://youtu.be/Bq9fobcH9t4" TargetMode="External"/><Relationship Id="rId761" Type="http://schemas.openxmlformats.org/officeDocument/2006/relationships/hyperlink" Target="https://youtu.be/wSBeTjzGnYY" TargetMode="External"/><Relationship Id="rId760" Type="http://schemas.openxmlformats.org/officeDocument/2006/relationships/hyperlink" Target="https://youtu.be/AdMdjn4Vtig" TargetMode="External"/><Relationship Id="rId76" Type="http://schemas.openxmlformats.org/officeDocument/2006/relationships/hyperlink" Target="https://youtu.be/Xrb8sNQqsKY" TargetMode="External"/><Relationship Id="rId759" Type="http://schemas.openxmlformats.org/officeDocument/2006/relationships/hyperlink" Target="https://youtu.be/mk4j5obJlg4" TargetMode="External"/><Relationship Id="rId758" Type="http://schemas.openxmlformats.org/officeDocument/2006/relationships/hyperlink" Target="https://youtu.be/Gs39wqnwx5k" TargetMode="External"/><Relationship Id="rId757" Type="http://schemas.openxmlformats.org/officeDocument/2006/relationships/hyperlink" Target="https://youtu.be/j2YkJCXqC_A" TargetMode="External"/><Relationship Id="rId756" Type="http://schemas.openxmlformats.org/officeDocument/2006/relationships/hyperlink" Target="https://youtu.be/dUkywJh8Xrk" TargetMode="External"/><Relationship Id="rId755" Type="http://schemas.openxmlformats.org/officeDocument/2006/relationships/hyperlink" Target="https://youtu.be/kuB0-VF1IOs" TargetMode="External"/><Relationship Id="rId754" Type="http://schemas.openxmlformats.org/officeDocument/2006/relationships/hyperlink" Target="https://youtu.be/8KUZovJkMH8" TargetMode="External"/><Relationship Id="rId753" Type="http://schemas.openxmlformats.org/officeDocument/2006/relationships/hyperlink" Target="https://youtu.be/th4_p0Z0ivU" TargetMode="External"/><Relationship Id="rId752" Type="http://schemas.openxmlformats.org/officeDocument/2006/relationships/hyperlink" Target="https://youtu.be/zPMCr7csJXU" TargetMode="External"/><Relationship Id="rId751" Type="http://schemas.openxmlformats.org/officeDocument/2006/relationships/hyperlink" Target="https://youtu.be/y-zElDfbVz8" TargetMode="External"/><Relationship Id="rId750" Type="http://schemas.openxmlformats.org/officeDocument/2006/relationships/hyperlink" Target="https://youtu.be/-kmyyblNl8A" TargetMode="External"/><Relationship Id="rId75" Type="http://schemas.openxmlformats.org/officeDocument/2006/relationships/hyperlink" Target="https://youtu.be/wOyWrUeH2kE" TargetMode="External"/><Relationship Id="rId749" Type="http://schemas.openxmlformats.org/officeDocument/2006/relationships/hyperlink" Target="https://youtu.be/TgxdlQuL9Wo" TargetMode="External"/><Relationship Id="rId748" Type="http://schemas.openxmlformats.org/officeDocument/2006/relationships/hyperlink" Target="https://youtu.be/49upNAvqayA" TargetMode="External"/><Relationship Id="rId747" Type="http://schemas.openxmlformats.org/officeDocument/2006/relationships/hyperlink" Target="https://youtu.be/y6iSctERIPc" TargetMode="External"/><Relationship Id="rId746" Type="http://schemas.openxmlformats.org/officeDocument/2006/relationships/hyperlink" Target="https://youtu.be/tZ_wTHirZlQ" TargetMode="External"/><Relationship Id="rId745" Type="http://schemas.openxmlformats.org/officeDocument/2006/relationships/hyperlink" Target="https://youtu.be/wkB31HiV9BU" TargetMode="External"/><Relationship Id="rId744" Type="http://schemas.openxmlformats.org/officeDocument/2006/relationships/hyperlink" Target="https://youtu.be/ExeVyEJ5uQI" TargetMode="External"/><Relationship Id="rId743" Type="http://schemas.openxmlformats.org/officeDocument/2006/relationships/hyperlink" Target="https://youtu.be/GqS_MTXIMVE" TargetMode="External"/><Relationship Id="rId742" Type="http://schemas.openxmlformats.org/officeDocument/2006/relationships/hyperlink" Target="https://youtu.be/jkzdskwwoqo" TargetMode="External"/><Relationship Id="rId741" Type="http://schemas.openxmlformats.org/officeDocument/2006/relationships/hyperlink" Target="https://youtu.be/28elM22LRco" TargetMode="External"/><Relationship Id="rId740" Type="http://schemas.openxmlformats.org/officeDocument/2006/relationships/hyperlink" Target="https://youtu.be/h1yPI0laz3Y" TargetMode="External"/><Relationship Id="rId74" Type="http://schemas.openxmlformats.org/officeDocument/2006/relationships/hyperlink" Target="https://youtu.be/bfUO9c7vEbM" TargetMode="External"/><Relationship Id="rId739" Type="http://schemas.openxmlformats.org/officeDocument/2006/relationships/hyperlink" Target="https://youtu.be/1BpK_h5heVg" TargetMode="External"/><Relationship Id="rId738" Type="http://schemas.openxmlformats.org/officeDocument/2006/relationships/hyperlink" Target="https://youtu.be/1xi_uacSYuU" TargetMode="External"/><Relationship Id="rId737" Type="http://schemas.openxmlformats.org/officeDocument/2006/relationships/hyperlink" Target="https://youtu.be/OoKPMVw23pM" TargetMode="External"/><Relationship Id="rId736" Type="http://schemas.openxmlformats.org/officeDocument/2006/relationships/hyperlink" Target="https://youtu.be/vnxqSFfqMp8" TargetMode="External"/><Relationship Id="rId735" Type="http://schemas.openxmlformats.org/officeDocument/2006/relationships/hyperlink" Target="https://youtu.be/n13s3xol39o" TargetMode="External"/><Relationship Id="rId734" Type="http://schemas.openxmlformats.org/officeDocument/2006/relationships/hyperlink" Target="https://youtu.be/R2oPMCOYxhw" TargetMode="External"/><Relationship Id="rId733" Type="http://schemas.openxmlformats.org/officeDocument/2006/relationships/hyperlink" Target="https://youtu.be/YKa5pOtXOVU" TargetMode="External"/><Relationship Id="rId732" Type="http://schemas.openxmlformats.org/officeDocument/2006/relationships/hyperlink" Target="https://youtu.be/oprJM32Kfw0" TargetMode="External"/><Relationship Id="rId731" Type="http://schemas.openxmlformats.org/officeDocument/2006/relationships/hyperlink" Target="https://youtu.be/9OTQUyBENmA" TargetMode="External"/><Relationship Id="rId730" Type="http://schemas.openxmlformats.org/officeDocument/2006/relationships/hyperlink" Target="https://youtu.be/JvEsQ8JJDdQ" TargetMode="External"/><Relationship Id="rId73" Type="http://schemas.openxmlformats.org/officeDocument/2006/relationships/hyperlink" Target="https://youtu.be/ldO8tSPzkPg" TargetMode="External"/><Relationship Id="rId729" Type="http://schemas.openxmlformats.org/officeDocument/2006/relationships/hyperlink" Target="https://youtu.be/cHZg8Kgo6oA" TargetMode="External"/><Relationship Id="rId728" Type="http://schemas.openxmlformats.org/officeDocument/2006/relationships/hyperlink" Target="https://youtu.be/FfEPle3w3cg" TargetMode="External"/><Relationship Id="rId727" Type="http://schemas.openxmlformats.org/officeDocument/2006/relationships/hyperlink" Target="https://youtu.be/4QLaq48I27s" TargetMode="External"/><Relationship Id="rId726" Type="http://schemas.openxmlformats.org/officeDocument/2006/relationships/hyperlink" Target="https://youtu.be/cULgy-37DmI" TargetMode="External"/><Relationship Id="rId725" Type="http://schemas.openxmlformats.org/officeDocument/2006/relationships/hyperlink" Target="https://youtu.be/uROHFHdZPe0" TargetMode="External"/><Relationship Id="rId724" Type="http://schemas.openxmlformats.org/officeDocument/2006/relationships/hyperlink" Target="https://youtu.be/MeD3GS83LQ0" TargetMode="External"/><Relationship Id="rId723" Type="http://schemas.openxmlformats.org/officeDocument/2006/relationships/hyperlink" Target="https://youtu.be/MQxuT6odc1M" TargetMode="External"/><Relationship Id="rId722" Type="http://schemas.openxmlformats.org/officeDocument/2006/relationships/hyperlink" Target="https://youtu.be/K_RnyMBHAUw" TargetMode="External"/><Relationship Id="rId721" Type="http://schemas.openxmlformats.org/officeDocument/2006/relationships/hyperlink" Target="https://youtu.be/t4cmAsWXsJk" TargetMode="External"/><Relationship Id="rId720" Type="http://schemas.openxmlformats.org/officeDocument/2006/relationships/hyperlink" Target="https://youtu.be/GJdwvosoUzY" TargetMode="External"/><Relationship Id="rId72" Type="http://schemas.openxmlformats.org/officeDocument/2006/relationships/hyperlink" Target="https://youtu.be/AIVL2DS3DNs" TargetMode="External"/><Relationship Id="rId719" Type="http://schemas.openxmlformats.org/officeDocument/2006/relationships/hyperlink" Target="https://youtu.be/4KSHZ1PU828" TargetMode="External"/><Relationship Id="rId718" Type="http://schemas.openxmlformats.org/officeDocument/2006/relationships/hyperlink" Target="https://youtu.be/Nc3MctGJqTE" TargetMode="External"/><Relationship Id="rId717" Type="http://schemas.openxmlformats.org/officeDocument/2006/relationships/hyperlink" Target="https://youtu.be/pBVcahMVtTg" TargetMode="External"/><Relationship Id="rId716" Type="http://schemas.openxmlformats.org/officeDocument/2006/relationships/hyperlink" Target="https://youtu.be/MGE1YKq__-o" TargetMode="External"/><Relationship Id="rId715" Type="http://schemas.openxmlformats.org/officeDocument/2006/relationships/hyperlink" Target="https://youtu.be/8vf_IYWVAFc" TargetMode="External"/><Relationship Id="rId714" Type="http://schemas.openxmlformats.org/officeDocument/2006/relationships/hyperlink" Target="https://youtu.be/gc4hrFOwaYM" TargetMode="External"/><Relationship Id="rId713" Type="http://schemas.openxmlformats.org/officeDocument/2006/relationships/hyperlink" Target="https://youtu.be/OCFDOa93wSc" TargetMode="External"/><Relationship Id="rId712" Type="http://schemas.openxmlformats.org/officeDocument/2006/relationships/hyperlink" Target="https://youtu.be/TyZvv5mKpOk" TargetMode="External"/><Relationship Id="rId711" Type="http://schemas.openxmlformats.org/officeDocument/2006/relationships/hyperlink" Target="https://youtu.be/vua3mfWK4qs" TargetMode="External"/><Relationship Id="rId710" Type="http://schemas.openxmlformats.org/officeDocument/2006/relationships/hyperlink" Target="https://youtu.be/qY_JhUvIGbM" TargetMode="External"/><Relationship Id="rId71" Type="http://schemas.openxmlformats.org/officeDocument/2006/relationships/hyperlink" Target="https://youtu.be/l4t5f_Pw-qQ" TargetMode="External"/><Relationship Id="rId709" Type="http://schemas.openxmlformats.org/officeDocument/2006/relationships/hyperlink" Target="https://youtu.be/mKGZ-ZZo9vU" TargetMode="External"/><Relationship Id="rId708" Type="http://schemas.openxmlformats.org/officeDocument/2006/relationships/hyperlink" Target="https://youtu.be/lcOq6M3JCQM" TargetMode="External"/><Relationship Id="rId707" Type="http://schemas.openxmlformats.org/officeDocument/2006/relationships/hyperlink" Target="https://youtu.be/9CHLgqLg-5s" TargetMode="External"/><Relationship Id="rId706" Type="http://schemas.openxmlformats.org/officeDocument/2006/relationships/hyperlink" Target="https://youtu.be/aeG5JolAHpo" TargetMode="External"/><Relationship Id="rId705" Type="http://schemas.openxmlformats.org/officeDocument/2006/relationships/hyperlink" Target="https://youtu.be/UznBZktKReQ" TargetMode="External"/><Relationship Id="rId704" Type="http://schemas.openxmlformats.org/officeDocument/2006/relationships/hyperlink" Target="https://youtu.be/UmpxjSemgqg" TargetMode="External"/><Relationship Id="rId703" Type="http://schemas.openxmlformats.org/officeDocument/2006/relationships/hyperlink" Target="https://youtu.be/13UHGbasmcQ" TargetMode="External"/><Relationship Id="rId702" Type="http://schemas.openxmlformats.org/officeDocument/2006/relationships/hyperlink" Target="https://youtu.be/BQ1WdsDflyk" TargetMode="External"/><Relationship Id="rId701" Type="http://schemas.openxmlformats.org/officeDocument/2006/relationships/hyperlink" Target="https://youtu.be/9FHkAKCM8yw" TargetMode="External"/><Relationship Id="rId700" Type="http://schemas.openxmlformats.org/officeDocument/2006/relationships/hyperlink" Target="https://youtu.be/YU-qhWqYdU0" TargetMode="External"/><Relationship Id="rId70" Type="http://schemas.openxmlformats.org/officeDocument/2006/relationships/hyperlink" Target="https://youtu.be/1Y2HHvjsU-o" TargetMode="External"/><Relationship Id="rId7" Type="http://schemas.openxmlformats.org/officeDocument/2006/relationships/hyperlink" Target="https://youtu.be/iulzBHlXnEk" TargetMode="External"/><Relationship Id="rId699" Type="http://schemas.openxmlformats.org/officeDocument/2006/relationships/hyperlink" Target="https://youtu.be/kvYacFjZBkk" TargetMode="External"/><Relationship Id="rId698" Type="http://schemas.openxmlformats.org/officeDocument/2006/relationships/hyperlink" Target="https://youtu.be/KNufStCsnac" TargetMode="External"/><Relationship Id="rId697" Type="http://schemas.openxmlformats.org/officeDocument/2006/relationships/hyperlink" Target="https://youtu.be/EnEAHCkkNQI" TargetMode="External"/><Relationship Id="rId696" Type="http://schemas.openxmlformats.org/officeDocument/2006/relationships/hyperlink" Target="https://youtu.be/Mj9CkyirXOE" TargetMode="External"/><Relationship Id="rId695" Type="http://schemas.openxmlformats.org/officeDocument/2006/relationships/hyperlink" Target="https://youtu.be/pi6anYLYegs" TargetMode="External"/><Relationship Id="rId694" Type="http://schemas.openxmlformats.org/officeDocument/2006/relationships/hyperlink" Target="https://youtu.be/-wncjHFMuDA" TargetMode="External"/><Relationship Id="rId693" Type="http://schemas.openxmlformats.org/officeDocument/2006/relationships/hyperlink" Target="https://youtu.be/cidWXAWcK4o" TargetMode="External"/><Relationship Id="rId692" Type="http://schemas.openxmlformats.org/officeDocument/2006/relationships/hyperlink" Target="https://youtu.be/I2SogNQeqcE" TargetMode="External"/><Relationship Id="rId691" Type="http://schemas.openxmlformats.org/officeDocument/2006/relationships/hyperlink" Target="https://youtu.be/CzpxoVXa9zk" TargetMode="External"/><Relationship Id="rId690" Type="http://schemas.openxmlformats.org/officeDocument/2006/relationships/hyperlink" Target="https://youtu.be/JGDeuRCIO4Q" TargetMode="External"/><Relationship Id="rId69" Type="http://schemas.openxmlformats.org/officeDocument/2006/relationships/hyperlink" Target="https://youtu.be/mJfkKt4W-Gg" TargetMode="External"/><Relationship Id="rId689" Type="http://schemas.openxmlformats.org/officeDocument/2006/relationships/hyperlink" Target="https://youtu.be/V_WgCJUPk8g" TargetMode="External"/><Relationship Id="rId688" Type="http://schemas.openxmlformats.org/officeDocument/2006/relationships/hyperlink" Target="https://youtu.be/vHRe5OecmKY" TargetMode="External"/><Relationship Id="rId687" Type="http://schemas.openxmlformats.org/officeDocument/2006/relationships/hyperlink" Target="https://youtu.be/tGWVky1tJkY" TargetMode="External"/><Relationship Id="rId686" Type="http://schemas.openxmlformats.org/officeDocument/2006/relationships/hyperlink" Target="https://youtu.be/jbPZqShwHqQ" TargetMode="External"/><Relationship Id="rId685" Type="http://schemas.openxmlformats.org/officeDocument/2006/relationships/hyperlink" Target="https://youtu.be/OcNH9gGExi0" TargetMode="External"/><Relationship Id="rId684" Type="http://schemas.openxmlformats.org/officeDocument/2006/relationships/hyperlink" Target="https://youtu.be/F6MtQnaxyGA" TargetMode="External"/><Relationship Id="rId683" Type="http://schemas.openxmlformats.org/officeDocument/2006/relationships/hyperlink" Target="https://youtu.be/cLJpneO2C-A" TargetMode="External"/><Relationship Id="rId682" Type="http://schemas.openxmlformats.org/officeDocument/2006/relationships/hyperlink" Target="https://youtu.be/hvQ-M_MnFoo" TargetMode="External"/><Relationship Id="rId681" Type="http://schemas.openxmlformats.org/officeDocument/2006/relationships/hyperlink" Target="https://youtu.be/r34CeJ6W0Tk" TargetMode="External"/><Relationship Id="rId680" Type="http://schemas.openxmlformats.org/officeDocument/2006/relationships/hyperlink" Target="https://youtu.be/SCCq7qtQt1k" TargetMode="External"/><Relationship Id="rId68" Type="http://schemas.openxmlformats.org/officeDocument/2006/relationships/hyperlink" Target="https://youtu.be/GplSJdo9d9o" TargetMode="External"/><Relationship Id="rId679" Type="http://schemas.openxmlformats.org/officeDocument/2006/relationships/hyperlink" Target="https://youtu.be/9wkhZHBPNA4" TargetMode="External"/><Relationship Id="rId678" Type="http://schemas.openxmlformats.org/officeDocument/2006/relationships/hyperlink" Target="https://youtu.be/vQfI-fy8QJU" TargetMode="External"/><Relationship Id="rId677" Type="http://schemas.openxmlformats.org/officeDocument/2006/relationships/hyperlink" Target="https://youtu.be/kR-Rym_nIHk" TargetMode="External"/><Relationship Id="rId676" Type="http://schemas.openxmlformats.org/officeDocument/2006/relationships/hyperlink" Target="https://youtu.be/OtbdV6wbEV8" TargetMode="External"/><Relationship Id="rId675" Type="http://schemas.openxmlformats.org/officeDocument/2006/relationships/hyperlink" Target="https://youtu.be/48F3k7pvjeI" TargetMode="External"/><Relationship Id="rId674" Type="http://schemas.openxmlformats.org/officeDocument/2006/relationships/hyperlink" Target="https://youtu.be/iPqt_o8ryQg" TargetMode="External"/><Relationship Id="rId673" Type="http://schemas.openxmlformats.org/officeDocument/2006/relationships/hyperlink" Target="https://youtu.be/3W1krm1KMQI" TargetMode="External"/><Relationship Id="rId672" Type="http://schemas.openxmlformats.org/officeDocument/2006/relationships/hyperlink" Target="https://youtu.be/t49jd8Mgrv0" TargetMode="External"/><Relationship Id="rId671" Type="http://schemas.openxmlformats.org/officeDocument/2006/relationships/hyperlink" Target="https://youtu.be/fqJZkYV2QiU" TargetMode="External"/><Relationship Id="rId670" Type="http://schemas.openxmlformats.org/officeDocument/2006/relationships/hyperlink" Target="https://youtu.be/cHkqp3QjqYQ" TargetMode="External"/><Relationship Id="rId67" Type="http://schemas.openxmlformats.org/officeDocument/2006/relationships/hyperlink" Target="https://youtu.be/orym0q3qDX4" TargetMode="External"/><Relationship Id="rId669" Type="http://schemas.openxmlformats.org/officeDocument/2006/relationships/hyperlink" Target="https://youtu.be/mYXkBsx7JPI" TargetMode="External"/><Relationship Id="rId668" Type="http://schemas.openxmlformats.org/officeDocument/2006/relationships/hyperlink" Target="https://youtu.be/_CzibfR3gPI" TargetMode="External"/><Relationship Id="rId667" Type="http://schemas.openxmlformats.org/officeDocument/2006/relationships/hyperlink" Target="https://youtu.be/_I7pgxIJrgQ" TargetMode="External"/><Relationship Id="rId666" Type="http://schemas.openxmlformats.org/officeDocument/2006/relationships/hyperlink" Target="https://youtu.be/ZELJrgUvkKs" TargetMode="External"/><Relationship Id="rId665" Type="http://schemas.openxmlformats.org/officeDocument/2006/relationships/hyperlink" Target="https://youtu.be/PIiB3HGjm6w" TargetMode="External"/><Relationship Id="rId664" Type="http://schemas.openxmlformats.org/officeDocument/2006/relationships/hyperlink" Target="https://youtu.be/C-JwjPNI4zc" TargetMode="External"/><Relationship Id="rId663" Type="http://schemas.openxmlformats.org/officeDocument/2006/relationships/hyperlink" Target="https://youtu.be/r7avQtO8BKk" TargetMode="External"/><Relationship Id="rId662" Type="http://schemas.openxmlformats.org/officeDocument/2006/relationships/hyperlink" Target="https://youtu.be/T00yRt1Hs_Q" TargetMode="External"/><Relationship Id="rId661" Type="http://schemas.openxmlformats.org/officeDocument/2006/relationships/hyperlink" Target="https://youtu.be/GJ9clDaKs2E" TargetMode="External"/><Relationship Id="rId660" Type="http://schemas.openxmlformats.org/officeDocument/2006/relationships/hyperlink" Target="https://youtu.be/wkMPG0VNJCo" TargetMode="External"/><Relationship Id="rId66" Type="http://schemas.openxmlformats.org/officeDocument/2006/relationships/hyperlink" Target="https://youtu.be/e2Tnz5yhmj0" TargetMode="External"/><Relationship Id="rId659" Type="http://schemas.openxmlformats.org/officeDocument/2006/relationships/hyperlink" Target="https://youtu.be/gY3xpRVdUH0" TargetMode="External"/><Relationship Id="rId658" Type="http://schemas.openxmlformats.org/officeDocument/2006/relationships/hyperlink" Target="https://youtu.be/cML8M6TN5GI" TargetMode="External"/><Relationship Id="rId657" Type="http://schemas.openxmlformats.org/officeDocument/2006/relationships/hyperlink" Target="https://youtu.be/YYCSY2fqJRA" TargetMode="External"/><Relationship Id="rId656" Type="http://schemas.openxmlformats.org/officeDocument/2006/relationships/hyperlink" Target="https://youtu.be/cdN9oO-5hgI" TargetMode="External"/><Relationship Id="rId655" Type="http://schemas.openxmlformats.org/officeDocument/2006/relationships/hyperlink" Target="https://youtu.be/_LJ6ploG4S0" TargetMode="External"/><Relationship Id="rId654" Type="http://schemas.openxmlformats.org/officeDocument/2006/relationships/hyperlink" Target="https://youtu.be/jsBb0ZasN-0" TargetMode="External"/><Relationship Id="rId653" Type="http://schemas.openxmlformats.org/officeDocument/2006/relationships/hyperlink" Target="https://youtu.be/zWRkd524Zfc" TargetMode="External"/><Relationship Id="rId652" Type="http://schemas.openxmlformats.org/officeDocument/2006/relationships/hyperlink" Target="https://youtu.be/okkzWtbE3zA" TargetMode="External"/><Relationship Id="rId651" Type="http://schemas.openxmlformats.org/officeDocument/2006/relationships/hyperlink" Target="https://youtu.be/PIVOBMGPlAY" TargetMode="External"/><Relationship Id="rId650" Type="http://schemas.openxmlformats.org/officeDocument/2006/relationships/hyperlink" Target="https://youtu.be/ZooDu9IHbdg" TargetMode="External"/><Relationship Id="rId65" Type="http://schemas.openxmlformats.org/officeDocument/2006/relationships/hyperlink" Target="https://youtu.be/8YpOXskmmx8" TargetMode="External"/><Relationship Id="rId649" Type="http://schemas.openxmlformats.org/officeDocument/2006/relationships/hyperlink" Target="https://youtu.be/01VtWEytfhE" TargetMode="External"/><Relationship Id="rId648" Type="http://schemas.openxmlformats.org/officeDocument/2006/relationships/hyperlink" Target="https://youtu.be/72oDbnoAZTE" TargetMode="External"/><Relationship Id="rId647" Type="http://schemas.openxmlformats.org/officeDocument/2006/relationships/hyperlink" Target="https://youtu.be/sqsEmOxd24E" TargetMode="External"/><Relationship Id="rId646" Type="http://schemas.openxmlformats.org/officeDocument/2006/relationships/hyperlink" Target="https://youtu.be/h8ngbKIFB2Q" TargetMode="External"/><Relationship Id="rId645" Type="http://schemas.openxmlformats.org/officeDocument/2006/relationships/hyperlink" Target="https://youtu.be/Of_CTKHKNu4" TargetMode="External"/><Relationship Id="rId644" Type="http://schemas.openxmlformats.org/officeDocument/2006/relationships/hyperlink" Target="https://youtu.be/--dv5UbM4rc" TargetMode="External"/><Relationship Id="rId643" Type="http://schemas.openxmlformats.org/officeDocument/2006/relationships/hyperlink" Target="https://youtu.be/HJquaQ0WWso" TargetMode="External"/><Relationship Id="rId642" Type="http://schemas.openxmlformats.org/officeDocument/2006/relationships/hyperlink" Target="https://youtu.be/UsQN8VUZbCQ" TargetMode="External"/><Relationship Id="rId641" Type="http://schemas.openxmlformats.org/officeDocument/2006/relationships/hyperlink" Target="https://youtu.be/5PScj0IxC2A" TargetMode="External"/><Relationship Id="rId640" Type="http://schemas.openxmlformats.org/officeDocument/2006/relationships/hyperlink" Target="https://youtu.be/nXR5yYU2m44" TargetMode="External"/><Relationship Id="rId64" Type="http://schemas.openxmlformats.org/officeDocument/2006/relationships/hyperlink" Target="https://youtu.be/UiFoWC1vgB0" TargetMode="External"/><Relationship Id="rId639" Type="http://schemas.openxmlformats.org/officeDocument/2006/relationships/hyperlink" Target="https://youtu.be/L4xKe1vQ-PQ" TargetMode="External"/><Relationship Id="rId638" Type="http://schemas.openxmlformats.org/officeDocument/2006/relationships/hyperlink" Target="https://youtu.be/syQ-aiV6Fss" TargetMode="External"/><Relationship Id="rId637" Type="http://schemas.openxmlformats.org/officeDocument/2006/relationships/hyperlink" Target="https://youtu.be/igQNYPICV8s" TargetMode="External"/><Relationship Id="rId636" Type="http://schemas.openxmlformats.org/officeDocument/2006/relationships/hyperlink" Target="https://youtu.be/DHUfVrcNQ7I" TargetMode="External"/><Relationship Id="rId635" Type="http://schemas.openxmlformats.org/officeDocument/2006/relationships/hyperlink" Target="https://youtu.be/sC1kPakpzg8" TargetMode="External"/><Relationship Id="rId634" Type="http://schemas.openxmlformats.org/officeDocument/2006/relationships/hyperlink" Target="https://youtu.be/QjsEfIfAlx8" TargetMode="External"/><Relationship Id="rId633" Type="http://schemas.openxmlformats.org/officeDocument/2006/relationships/hyperlink" Target="https://youtu.be/6dNcVIbNeMc" TargetMode="External"/><Relationship Id="rId632" Type="http://schemas.openxmlformats.org/officeDocument/2006/relationships/hyperlink" Target="https://youtu.be/SByCQK3ZKKA" TargetMode="External"/><Relationship Id="rId631" Type="http://schemas.openxmlformats.org/officeDocument/2006/relationships/hyperlink" Target="https://youtu.be/vFfpt-pBS5w" TargetMode="External"/><Relationship Id="rId630" Type="http://schemas.openxmlformats.org/officeDocument/2006/relationships/hyperlink" Target="https://youtu.be/YhGi2un5Xw4" TargetMode="External"/><Relationship Id="rId63" Type="http://schemas.openxmlformats.org/officeDocument/2006/relationships/hyperlink" Target="https://youtu.be/es95UEpQmDY" TargetMode="External"/><Relationship Id="rId629" Type="http://schemas.openxmlformats.org/officeDocument/2006/relationships/hyperlink" Target="https://youtu.be/KyQPw5vjqGo" TargetMode="External"/><Relationship Id="rId628" Type="http://schemas.openxmlformats.org/officeDocument/2006/relationships/hyperlink" Target="https://youtu.be/Xatbpbn55VY" TargetMode="External"/><Relationship Id="rId627" Type="http://schemas.openxmlformats.org/officeDocument/2006/relationships/hyperlink" Target="https://youtu.be/K8qz4UDaVfs" TargetMode="External"/><Relationship Id="rId626" Type="http://schemas.openxmlformats.org/officeDocument/2006/relationships/hyperlink" Target="https://youtu.be/JERyfWlA0ds" TargetMode="External"/><Relationship Id="rId625" Type="http://schemas.openxmlformats.org/officeDocument/2006/relationships/hyperlink" Target="https://youtu.be/TvP32cERAaU" TargetMode="External"/><Relationship Id="rId624" Type="http://schemas.openxmlformats.org/officeDocument/2006/relationships/hyperlink" Target="https://youtu.be/Nfhdc7zIXRM" TargetMode="External"/><Relationship Id="rId623" Type="http://schemas.openxmlformats.org/officeDocument/2006/relationships/hyperlink" Target="https://youtu.be/HjbEMXNgPG4" TargetMode="External"/><Relationship Id="rId622" Type="http://schemas.openxmlformats.org/officeDocument/2006/relationships/hyperlink" Target="https://youtu.be/8Vp3AfwPsao" TargetMode="External"/><Relationship Id="rId621" Type="http://schemas.openxmlformats.org/officeDocument/2006/relationships/hyperlink" Target="https://youtu.be/1ixdWC7uTcs" TargetMode="External"/><Relationship Id="rId620" Type="http://schemas.openxmlformats.org/officeDocument/2006/relationships/hyperlink" Target="https://youtu.be/hUzqQyd-g9U" TargetMode="External"/><Relationship Id="rId62" Type="http://schemas.openxmlformats.org/officeDocument/2006/relationships/hyperlink" Target="https://youtu.be/farRsW3RJr8" TargetMode="External"/><Relationship Id="rId619" Type="http://schemas.openxmlformats.org/officeDocument/2006/relationships/hyperlink" Target="https://youtu.be/YOyqIwUTRbU" TargetMode="External"/><Relationship Id="rId618" Type="http://schemas.openxmlformats.org/officeDocument/2006/relationships/hyperlink" Target="https://youtu.be/XhmIHwZHRh8" TargetMode="External"/><Relationship Id="rId617" Type="http://schemas.openxmlformats.org/officeDocument/2006/relationships/hyperlink" Target="https://youtu.be/EngqiaIWRT0" TargetMode="External"/><Relationship Id="rId616" Type="http://schemas.openxmlformats.org/officeDocument/2006/relationships/hyperlink" Target="https://youtu.be/g_arS-kWa6Q" TargetMode="External"/><Relationship Id="rId615" Type="http://schemas.openxmlformats.org/officeDocument/2006/relationships/hyperlink" Target="https://youtu.be/SyHc_Mk4Piw" TargetMode="External"/><Relationship Id="rId614" Type="http://schemas.openxmlformats.org/officeDocument/2006/relationships/hyperlink" Target="https://youtu.be/i1vS3HzMrJU" TargetMode="External"/><Relationship Id="rId613" Type="http://schemas.openxmlformats.org/officeDocument/2006/relationships/hyperlink" Target="https://youtu.be/Uify5r6R7qM" TargetMode="External"/><Relationship Id="rId612" Type="http://schemas.openxmlformats.org/officeDocument/2006/relationships/hyperlink" Target="https://youtu.be/PLa7hR4EWxg" TargetMode="External"/><Relationship Id="rId611" Type="http://schemas.openxmlformats.org/officeDocument/2006/relationships/hyperlink" Target="https://youtu.be/-hvmqqh6ha4" TargetMode="External"/><Relationship Id="rId610" Type="http://schemas.openxmlformats.org/officeDocument/2006/relationships/hyperlink" Target="https://youtu.be/XDWGgAPn7RA" TargetMode="External"/><Relationship Id="rId61" Type="http://schemas.openxmlformats.org/officeDocument/2006/relationships/hyperlink" Target="https://youtu.be/MDzeWs3HuXw" TargetMode="External"/><Relationship Id="rId609" Type="http://schemas.openxmlformats.org/officeDocument/2006/relationships/hyperlink" Target="https://youtu.be/2Ys22wEyu-c" TargetMode="External"/><Relationship Id="rId608" Type="http://schemas.openxmlformats.org/officeDocument/2006/relationships/hyperlink" Target="https://youtu.be/oPOOkKYElgc" TargetMode="External"/><Relationship Id="rId607" Type="http://schemas.openxmlformats.org/officeDocument/2006/relationships/hyperlink" Target="https://youtu.be/xzANUfDeG8A" TargetMode="External"/><Relationship Id="rId606" Type="http://schemas.openxmlformats.org/officeDocument/2006/relationships/hyperlink" Target="https://youtu.be/5uxjppIhG_Q" TargetMode="External"/><Relationship Id="rId605" Type="http://schemas.openxmlformats.org/officeDocument/2006/relationships/hyperlink" Target="https://youtu.be/cTcO4l5pwt4" TargetMode="External"/><Relationship Id="rId604" Type="http://schemas.openxmlformats.org/officeDocument/2006/relationships/hyperlink" Target="https://youtu.be/HldvINSLClc" TargetMode="External"/><Relationship Id="rId603" Type="http://schemas.openxmlformats.org/officeDocument/2006/relationships/hyperlink" Target="https://youtu.be/IIkbBaDpKGQ" TargetMode="External"/><Relationship Id="rId602" Type="http://schemas.openxmlformats.org/officeDocument/2006/relationships/hyperlink" Target="https://youtu.be/oDvSfFLfiqI" TargetMode="External"/><Relationship Id="rId601" Type="http://schemas.openxmlformats.org/officeDocument/2006/relationships/hyperlink" Target="https://youtu.be/Aq4C8J-2sK8" TargetMode="External"/><Relationship Id="rId600" Type="http://schemas.openxmlformats.org/officeDocument/2006/relationships/hyperlink" Target="https://youtu.be/GYMrM4-K5uo" TargetMode="External"/><Relationship Id="rId60" Type="http://schemas.openxmlformats.org/officeDocument/2006/relationships/hyperlink" Target="https://youtu.be/5RuDNa8WvqY" TargetMode="External"/><Relationship Id="rId6" Type="http://schemas.openxmlformats.org/officeDocument/2006/relationships/hyperlink" Target="https://youtu.be/H-Y4bmDMreA" TargetMode="External"/><Relationship Id="rId599" Type="http://schemas.openxmlformats.org/officeDocument/2006/relationships/hyperlink" Target="https://youtu.be/rTLI0wXfHwk" TargetMode="External"/><Relationship Id="rId598" Type="http://schemas.openxmlformats.org/officeDocument/2006/relationships/hyperlink" Target="https://youtu.be/FPMyfyWLoMk" TargetMode="External"/><Relationship Id="rId597" Type="http://schemas.openxmlformats.org/officeDocument/2006/relationships/hyperlink" Target="https://youtu.be/aAz9ScWOWSs" TargetMode="External"/><Relationship Id="rId596" Type="http://schemas.openxmlformats.org/officeDocument/2006/relationships/hyperlink" Target="https://youtu.be/XtP4F4HFCn0" TargetMode="External"/><Relationship Id="rId595" Type="http://schemas.openxmlformats.org/officeDocument/2006/relationships/hyperlink" Target="https://youtu.be/PwBAmtm8V0c" TargetMode="External"/><Relationship Id="rId594" Type="http://schemas.openxmlformats.org/officeDocument/2006/relationships/hyperlink" Target="https://youtu.be/CIOYnUJ5fSY" TargetMode="External"/><Relationship Id="rId593" Type="http://schemas.openxmlformats.org/officeDocument/2006/relationships/hyperlink" Target="https://youtu.be/XRxkaw3mp78" TargetMode="External"/><Relationship Id="rId592" Type="http://schemas.openxmlformats.org/officeDocument/2006/relationships/hyperlink" Target="https://youtu.be/JlPOaMpHOVM" TargetMode="External"/><Relationship Id="rId591" Type="http://schemas.openxmlformats.org/officeDocument/2006/relationships/hyperlink" Target="https://youtu.be/-K-FTMnepqU" TargetMode="External"/><Relationship Id="rId590" Type="http://schemas.openxmlformats.org/officeDocument/2006/relationships/hyperlink" Target="https://youtu.be/__7QnAWRcg8" TargetMode="External"/><Relationship Id="rId59" Type="http://schemas.openxmlformats.org/officeDocument/2006/relationships/hyperlink" Target="https://youtu.be/Fqo5nPig3NY" TargetMode="External"/><Relationship Id="rId589" Type="http://schemas.openxmlformats.org/officeDocument/2006/relationships/hyperlink" Target="https://youtu.be/od1jC4xayLo" TargetMode="External"/><Relationship Id="rId588" Type="http://schemas.openxmlformats.org/officeDocument/2006/relationships/hyperlink" Target="https://youtu.be/H32FDyYNCLs" TargetMode="External"/><Relationship Id="rId587" Type="http://schemas.openxmlformats.org/officeDocument/2006/relationships/hyperlink" Target="https://youtu.be/bbqIMJnbEXA" TargetMode="External"/><Relationship Id="rId586" Type="http://schemas.openxmlformats.org/officeDocument/2006/relationships/hyperlink" Target="https://youtu.be/KYMFu-YhrVs" TargetMode="External"/><Relationship Id="rId585" Type="http://schemas.openxmlformats.org/officeDocument/2006/relationships/hyperlink" Target="https://youtu.be/VMxNgeg8Sbg" TargetMode="External"/><Relationship Id="rId584" Type="http://schemas.openxmlformats.org/officeDocument/2006/relationships/hyperlink" Target="https://youtu.be/PlQ5Ymg0ROU" TargetMode="External"/><Relationship Id="rId583" Type="http://schemas.openxmlformats.org/officeDocument/2006/relationships/hyperlink" Target="https://youtu.be/GRBgHVrZ2CA" TargetMode="External"/><Relationship Id="rId582" Type="http://schemas.openxmlformats.org/officeDocument/2006/relationships/hyperlink" Target="https://youtu.be/I1-dTmgZsXA" TargetMode="External"/><Relationship Id="rId581" Type="http://schemas.openxmlformats.org/officeDocument/2006/relationships/hyperlink" Target="https://youtu.be/Ffb2neCR0cM" TargetMode="External"/><Relationship Id="rId580" Type="http://schemas.openxmlformats.org/officeDocument/2006/relationships/hyperlink" Target="https://youtu.be/3IInGtp7nYs" TargetMode="External"/><Relationship Id="rId58" Type="http://schemas.openxmlformats.org/officeDocument/2006/relationships/hyperlink" Target="https://youtu.be/72pVjl7uTv8" TargetMode="External"/><Relationship Id="rId579" Type="http://schemas.openxmlformats.org/officeDocument/2006/relationships/hyperlink" Target="https://youtu.be/NAAyZHhWRSE" TargetMode="External"/><Relationship Id="rId578" Type="http://schemas.openxmlformats.org/officeDocument/2006/relationships/hyperlink" Target="https://youtu.be/4vouWoXJVHE" TargetMode="External"/><Relationship Id="rId577" Type="http://schemas.openxmlformats.org/officeDocument/2006/relationships/hyperlink" Target="https://youtu.be/AJ--1SaOvA8" TargetMode="External"/><Relationship Id="rId576" Type="http://schemas.openxmlformats.org/officeDocument/2006/relationships/hyperlink" Target="https://youtu.be/q-RZZ6SmyVU" TargetMode="External"/><Relationship Id="rId575" Type="http://schemas.openxmlformats.org/officeDocument/2006/relationships/hyperlink" Target="https://youtu.be/MA3VbBpLgYk" TargetMode="External"/><Relationship Id="rId574" Type="http://schemas.openxmlformats.org/officeDocument/2006/relationships/hyperlink" Target="https://youtu.be/zCc3U_wwypk" TargetMode="External"/><Relationship Id="rId573" Type="http://schemas.openxmlformats.org/officeDocument/2006/relationships/hyperlink" Target="https://youtu.be/PgnagPrQHwU" TargetMode="External"/><Relationship Id="rId572" Type="http://schemas.openxmlformats.org/officeDocument/2006/relationships/hyperlink" Target="https://youtu.be/ypzhTNcn-vk" TargetMode="External"/><Relationship Id="rId571" Type="http://schemas.openxmlformats.org/officeDocument/2006/relationships/hyperlink" Target="https://youtu.be/6AidfnKHUWo" TargetMode="External"/><Relationship Id="rId570" Type="http://schemas.openxmlformats.org/officeDocument/2006/relationships/hyperlink" Target="https://youtu.be/q0LnPyuu48E" TargetMode="External"/><Relationship Id="rId57" Type="http://schemas.openxmlformats.org/officeDocument/2006/relationships/hyperlink" Target="https://youtu.be/vnvp3lWOW9o" TargetMode="External"/><Relationship Id="rId569" Type="http://schemas.openxmlformats.org/officeDocument/2006/relationships/hyperlink" Target="https://youtu.be/R8OUmWXU6hg" TargetMode="External"/><Relationship Id="rId568" Type="http://schemas.openxmlformats.org/officeDocument/2006/relationships/hyperlink" Target="https://youtu.be/ANGWidjqouY" TargetMode="External"/><Relationship Id="rId567" Type="http://schemas.openxmlformats.org/officeDocument/2006/relationships/hyperlink" Target="https://youtu.be/1hN4oHd0G1E" TargetMode="External"/><Relationship Id="rId566" Type="http://schemas.openxmlformats.org/officeDocument/2006/relationships/hyperlink" Target="https://youtu.be/dDoZ0PAIgME" TargetMode="External"/><Relationship Id="rId565" Type="http://schemas.openxmlformats.org/officeDocument/2006/relationships/hyperlink" Target="https://youtu.be/sLaMQDCSUA0" TargetMode="External"/><Relationship Id="rId564" Type="http://schemas.openxmlformats.org/officeDocument/2006/relationships/hyperlink" Target="https://youtu.be/-G3mIuBkquY" TargetMode="External"/><Relationship Id="rId563" Type="http://schemas.openxmlformats.org/officeDocument/2006/relationships/hyperlink" Target="https://youtu.be/k7YBuXZU2UM" TargetMode="External"/><Relationship Id="rId562" Type="http://schemas.openxmlformats.org/officeDocument/2006/relationships/hyperlink" Target="https://youtu.be/iHCMkZ25uaQ" TargetMode="External"/><Relationship Id="rId561" Type="http://schemas.openxmlformats.org/officeDocument/2006/relationships/hyperlink" Target="https://youtu.be/FissHZCGEcc" TargetMode="External"/><Relationship Id="rId560" Type="http://schemas.openxmlformats.org/officeDocument/2006/relationships/hyperlink" Target="https://youtu.be/9SFHXIzp88w" TargetMode="External"/><Relationship Id="rId56" Type="http://schemas.openxmlformats.org/officeDocument/2006/relationships/hyperlink" Target="https://youtu.be/hWJI0r1f9Qs" TargetMode="External"/><Relationship Id="rId559" Type="http://schemas.openxmlformats.org/officeDocument/2006/relationships/hyperlink" Target="https://youtu.be/7lmS4CX-yZw" TargetMode="External"/><Relationship Id="rId558" Type="http://schemas.openxmlformats.org/officeDocument/2006/relationships/hyperlink" Target="https://youtu.be/lO10gC6Ay3k" TargetMode="External"/><Relationship Id="rId557" Type="http://schemas.openxmlformats.org/officeDocument/2006/relationships/hyperlink" Target="https://youtu.be/7qpD9375yuU" TargetMode="External"/><Relationship Id="rId556" Type="http://schemas.openxmlformats.org/officeDocument/2006/relationships/hyperlink" Target="https://youtu.be/Wx-mhykNy0o" TargetMode="External"/><Relationship Id="rId555" Type="http://schemas.openxmlformats.org/officeDocument/2006/relationships/hyperlink" Target="https://youtu.be/VQeqX8Q-Vt4" TargetMode="External"/><Relationship Id="rId554" Type="http://schemas.openxmlformats.org/officeDocument/2006/relationships/hyperlink" Target="https://youtu.be/EbeSdyuGZCs" TargetMode="External"/><Relationship Id="rId553" Type="http://schemas.openxmlformats.org/officeDocument/2006/relationships/hyperlink" Target="https://youtu.be/Vm30FTHrPhA" TargetMode="External"/><Relationship Id="rId552" Type="http://schemas.openxmlformats.org/officeDocument/2006/relationships/hyperlink" Target="https://youtu.be/gsW2mOZ_MqE" TargetMode="External"/><Relationship Id="rId551" Type="http://schemas.openxmlformats.org/officeDocument/2006/relationships/hyperlink" Target="https://youtu.be/F1AUHjnIfTU" TargetMode="External"/><Relationship Id="rId550" Type="http://schemas.openxmlformats.org/officeDocument/2006/relationships/hyperlink" Target="https://youtu.be/Q6GrAOUv0bs" TargetMode="External"/><Relationship Id="rId55" Type="http://schemas.openxmlformats.org/officeDocument/2006/relationships/hyperlink" Target="https://youtu.be/AiPtflBjWog" TargetMode="External"/><Relationship Id="rId549" Type="http://schemas.openxmlformats.org/officeDocument/2006/relationships/hyperlink" Target="https://youtu.be/wE-hq5Ytygo" TargetMode="External"/><Relationship Id="rId548" Type="http://schemas.openxmlformats.org/officeDocument/2006/relationships/hyperlink" Target="https://youtu.be/eYfxqZxhjTE" TargetMode="External"/><Relationship Id="rId547" Type="http://schemas.openxmlformats.org/officeDocument/2006/relationships/hyperlink" Target="https://youtu.be/Ymokw_xLw5o" TargetMode="External"/><Relationship Id="rId546" Type="http://schemas.openxmlformats.org/officeDocument/2006/relationships/hyperlink" Target="https://youtu.be/al7-1vNk784" TargetMode="External"/><Relationship Id="rId545" Type="http://schemas.openxmlformats.org/officeDocument/2006/relationships/hyperlink" Target="https://youtu.be/MhNBvxJsxAE" TargetMode="External"/><Relationship Id="rId544" Type="http://schemas.openxmlformats.org/officeDocument/2006/relationships/hyperlink" Target="https://youtu.be/37E3my7MqNs" TargetMode="External"/><Relationship Id="rId543" Type="http://schemas.openxmlformats.org/officeDocument/2006/relationships/hyperlink" Target="https://youtu.be/TdbhY9smHl0" TargetMode="External"/><Relationship Id="rId542" Type="http://schemas.openxmlformats.org/officeDocument/2006/relationships/hyperlink" Target="https://youtu.be/fkzQqFOofwQ" TargetMode="External"/><Relationship Id="rId541" Type="http://schemas.openxmlformats.org/officeDocument/2006/relationships/hyperlink" Target="https://youtu.be/_M8W4NVQ_w4" TargetMode="External"/><Relationship Id="rId540" Type="http://schemas.openxmlformats.org/officeDocument/2006/relationships/hyperlink" Target="https://youtu.be/edSUBUhHkI0" TargetMode="External"/><Relationship Id="rId54" Type="http://schemas.openxmlformats.org/officeDocument/2006/relationships/hyperlink" Target="https://youtu.be/UxskpEuOgC4" TargetMode="External"/><Relationship Id="rId539" Type="http://schemas.openxmlformats.org/officeDocument/2006/relationships/hyperlink" Target="https://youtu.be/HEsAQv2Yqxc" TargetMode="External"/><Relationship Id="rId538" Type="http://schemas.openxmlformats.org/officeDocument/2006/relationships/hyperlink" Target="https://youtu.be/XGaNx0WLqko" TargetMode="External"/><Relationship Id="rId537" Type="http://schemas.openxmlformats.org/officeDocument/2006/relationships/hyperlink" Target="https://youtu.be/C1Zey4iZkbQ" TargetMode="External"/><Relationship Id="rId536" Type="http://schemas.openxmlformats.org/officeDocument/2006/relationships/hyperlink" Target="https://youtu.be/60yemaTGmlU" TargetMode="External"/><Relationship Id="rId535" Type="http://schemas.openxmlformats.org/officeDocument/2006/relationships/hyperlink" Target="https://youtu.be/WfKOsc09g7Y" TargetMode="External"/><Relationship Id="rId534" Type="http://schemas.openxmlformats.org/officeDocument/2006/relationships/hyperlink" Target="https://youtu.be/JE0Ko7sA3hY" TargetMode="External"/><Relationship Id="rId533" Type="http://schemas.openxmlformats.org/officeDocument/2006/relationships/hyperlink" Target="https://youtu.be/6mpEIQnOggs" TargetMode="External"/><Relationship Id="rId532" Type="http://schemas.openxmlformats.org/officeDocument/2006/relationships/hyperlink" Target="https://youtu.be/0eG_j0D5HFw" TargetMode="External"/><Relationship Id="rId531" Type="http://schemas.openxmlformats.org/officeDocument/2006/relationships/hyperlink" Target="https://youtu.be/0DRiGIa26sQ" TargetMode="External"/><Relationship Id="rId530" Type="http://schemas.openxmlformats.org/officeDocument/2006/relationships/hyperlink" Target="https://youtu.be/22WOg3HrYPo" TargetMode="External"/><Relationship Id="rId53" Type="http://schemas.openxmlformats.org/officeDocument/2006/relationships/hyperlink" Target="https://youtu.be/taRcnC8RAZ4" TargetMode="External"/><Relationship Id="rId529" Type="http://schemas.openxmlformats.org/officeDocument/2006/relationships/hyperlink" Target="https://youtu.be/3NHS6nRZKl0" TargetMode="External"/><Relationship Id="rId528" Type="http://schemas.openxmlformats.org/officeDocument/2006/relationships/hyperlink" Target="https://youtu.be/NWx6QgfWO5U" TargetMode="External"/><Relationship Id="rId527" Type="http://schemas.openxmlformats.org/officeDocument/2006/relationships/hyperlink" Target="https://youtu.be/sSqwY8_9mFM" TargetMode="External"/><Relationship Id="rId526" Type="http://schemas.openxmlformats.org/officeDocument/2006/relationships/hyperlink" Target="https://youtu.be/OfJ2StH7JPc" TargetMode="External"/><Relationship Id="rId525" Type="http://schemas.openxmlformats.org/officeDocument/2006/relationships/hyperlink" Target="https://youtu.be/88zgm9RRHis" TargetMode="External"/><Relationship Id="rId524" Type="http://schemas.openxmlformats.org/officeDocument/2006/relationships/hyperlink" Target="https://youtu.be/0rBhfHuw7J8" TargetMode="External"/><Relationship Id="rId523" Type="http://schemas.openxmlformats.org/officeDocument/2006/relationships/hyperlink" Target="https://youtu.be/z6wDlJTltq8" TargetMode="External"/><Relationship Id="rId522" Type="http://schemas.openxmlformats.org/officeDocument/2006/relationships/hyperlink" Target="https://youtu.be/pG-z2SAPxQM" TargetMode="External"/><Relationship Id="rId521" Type="http://schemas.openxmlformats.org/officeDocument/2006/relationships/hyperlink" Target="https://youtu.be/ig0bLQvwNRI" TargetMode="External"/><Relationship Id="rId520" Type="http://schemas.openxmlformats.org/officeDocument/2006/relationships/hyperlink" Target="https://youtu.be/lJw1Bfb_cB0" TargetMode="External"/><Relationship Id="rId52" Type="http://schemas.openxmlformats.org/officeDocument/2006/relationships/hyperlink" Target="https://youtu.be/aNjnfCaR5QM" TargetMode="External"/><Relationship Id="rId519" Type="http://schemas.openxmlformats.org/officeDocument/2006/relationships/hyperlink" Target="https://youtu.be/OxREac_ViiQ" TargetMode="External"/><Relationship Id="rId518" Type="http://schemas.openxmlformats.org/officeDocument/2006/relationships/hyperlink" Target="https://youtu.be/5XBEOi4HEbI" TargetMode="External"/><Relationship Id="rId517" Type="http://schemas.openxmlformats.org/officeDocument/2006/relationships/hyperlink" Target="https://youtu.be/8wQ8NX159Ac" TargetMode="External"/><Relationship Id="rId516" Type="http://schemas.openxmlformats.org/officeDocument/2006/relationships/hyperlink" Target="https://youtu.be/StYjRSgzwe4" TargetMode="External"/><Relationship Id="rId515" Type="http://schemas.openxmlformats.org/officeDocument/2006/relationships/hyperlink" Target="https://youtu.be/eYA0Hj3d0BI" TargetMode="External"/><Relationship Id="rId514" Type="http://schemas.openxmlformats.org/officeDocument/2006/relationships/hyperlink" Target="https://youtu.be/sMIjjVkHy-U" TargetMode="External"/><Relationship Id="rId513" Type="http://schemas.openxmlformats.org/officeDocument/2006/relationships/hyperlink" Target="https://youtu.be/fdvaHAcwfyE" TargetMode="External"/><Relationship Id="rId512" Type="http://schemas.openxmlformats.org/officeDocument/2006/relationships/hyperlink" Target="https://youtu.be/F520HeYZt2o" TargetMode="External"/><Relationship Id="rId511" Type="http://schemas.openxmlformats.org/officeDocument/2006/relationships/hyperlink" Target="https://youtu.be/o0u7cfhbFac" TargetMode="External"/><Relationship Id="rId510" Type="http://schemas.openxmlformats.org/officeDocument/2006/relationships/hyperlink" Target="https://youtu.be/R38Ykvcm8iQ" TargetMode="External"/><Relationship Id="rId51" Type="http://schemas.openxmlformats.org/officeDocument/2006/relationships/hyperlink" Target="https://youtu.be/U-02MdQKNZk" TargetMode="External"/><Relationship Id="rId509" Type="http://schemas.openxmlformats.org/officeDocument/2006/relationships/hyperlink" Target="https://youtu.be/qV25-q4Houw" TargetMode="External"/><Relationship Id="rId508" Type="http://schemas.openxmlformats.org/officeDocument/2006/relationships/hyperlink" Target="https://youtu.be/4pmtu7gWnxQ" TargetMode="External"/><Relationship Id="rId507" Type="http://schemas.openxmlformats.org/officeDocument/2006/relationships/hyperlink" Target="https://youtu.be/0SFYeHNGHoA" TargetMode="External"/><Relationship Id="rId506" Type="http://schemas.openxmlformats.org/officeDocument/2006/relationships/hyperlink" Target="https://youtu.be/kngQZZtOEmc" TargetMode="External"/><Relationship Id="rId505" Type="http://schemas.openxmlformats.org/officeDocument/2006/relationships/hyperlink" Target="https://youtu.be/XpliROdY7kI" TargetMode="External"/><Relationship Id="rId504" Type="http://schemas.openxmlformats.org/officeDocument/2006/relationships/hyperlink" Target="https://youtu.be/OwBfAtiwPdU" TargetMode="External"/><Relationship Id="rId503" Type="http://schemas.openxmlformats.org/officeDocument/2006/relationships/hyperlink" Target="https://youtu.be/v3h6quPILOg" TargetMode="External"/><Relationship Id="rId502" Type="http://schemas.openxmlformats.org/officeDocument/2006/relationships/hyperlink" Target="https://youtu.be/154PjIB_f3k" TargetMode="External"/><Relationship Id="rId501" Type="http://schemas.openxmlformats.org/officeDocument/2006/relationships/hyperlink" Target="https://youtu.be/CgBh17bh1fk" TargetMode="External"/><Relationship Id="rId500" Type="http://schemas.openxmlformats.org/officeDocument/2006/relationships/hyperlink" Target="https://youtu.be/JZBVKTsF0_w" TargetMode="External"/><Relationship Id="rId50" Type="http://schemas.openxmlformats.org/officeDocument/2006/relationships/hyperlink" Target="https://youtu.be/2qfzZq_27dk" TargetMode="External"/><Relationship Id="rId5" Type="http://schemas.openxmlformats.org/officeDocument/2006/relationships/hyperlink" Target="https://youtu.be/ndGESppg8ZE" TargetMode="External"/><Relationship Id="rId499" Type="http://schemas.openxmlformats.org/officeDocument/2006/relationships/hyperlink" Target="https://youtu.be/peOzBg3q4ws" TargetMode="External"/><Relationship Id="rId498" Type="http://schemas.openxmlformats.org/officeDocument/2006/relationships/hyperlink" Target="https://youtu.be/zQ2mfolBmxg" TargetMode="External"/><Relationship Id="rId497" Type="http://schemas.openxmlformats.org/officeDocument/2006/relationships/hyperlink" Target="https://youtu.be/lE8wpP5yxjU" TargetMode="External"/><Relationship Id="rId496" Type="http://schemas.openxmlformats.org/officeDocument/2006/relationships/hyperlink" Target="https://youtu.be/ylEVHdXGjBI" TargetMode="External"/><Relationship Id="rId495" Type="http://schemas.openxmlformats.org/officeDocument/2006/relationships/hyperlink" Target="https://youtu.be/C-1P8BgNc_k" TargetMode="External"/><Relationship Id="rId494" Type="http://schemas.openxmlformats.org/officeDocument/2006/relationships/hyperlink" Target="https://youtu.be/GF0jWh88hxI" TargetMode="External"/><Relationship Id="rId493" Type="http://schemas.openxmlformats.org/officeDocument/2006/relationships/hyperlink" Target="https://youtu.be/TEuUL1piQLU" TargetMode="External"/><Relationship Id="rId492" Type="http://schemas.openxmlformats.org/officeDocument/2006/relationships/hyperlink" Target="https://youtu.be/awKLWre9B6Q" TargetMode="External"/><Relationship Id="rId491" Type="http://schemas.openxmlformats.org/officeDocument/2006/relationships/hyperlink" Target="https://youtu.be/CUHp3xCUTVg" TargetMode="External"/><Relationship Id="rId490" Type="http://schemas.openxmlformats.org/officeDocument/2006/relationships/hyperlink" Target="https://youtu.be/wvmA7JT5Cno" TargetMode="External"/><Relationship Id="rId49" Type="http://schemas.openxmlformats.org/officeDocument/2006/relationships/hyperlink" Target="https://youtu.be/Mi5Z9MTTuuU" TargetMode="External"/><Relationship Id="rId489" Type="http://schemas.openxmlformats.org/officeDocument/2006/relationships/hyperlink" Target="https://youtu.be/VNYfpvUM_Bo" TargetMode="External"/><Relationship Id="rId488" Type="http://schemas.openxmlformats.org/officeDocument/2006/relationships/hyperlink" Target="https://youtu.be/LKrOV1vQoBI" TargetMode="External"/><Relationship Id="rId487" Type="http://schemas.openxmlformats.org/officeDocument/2006/relationships/hyperlink" Target="https://youtu.be/uB-j9ZETF2k" TargetMode="External"/><Relationship Id="rId486" Type="http://schemas.openxmlformats.org/officeDocument/2006/relationships/hyperlink" Target="https://youtu.be/kPcTa1K1f9A" TargetMode="External"/><Relationship Id="rId485" Type="http://schemas.openxmlformats.org/officeDocument/2006/relationships/hyperlink" Target="https://youtu.be/LqVVvZFiEbo" TargetMode="External"/><Relationship Id="rId484" Type="http://schemas.openxmlformats.org/officeDocument/2006/relationships/hyperlink" Target="https://youtu.be/L97a0mgeB80" TargetMode="External"/><Relationship Id="rId483" Type="http://schemas.openxmlformats.org/officeDocument/2006/relationships/hyperlink" Target="https://youtu.be/MRVxCLQPECU" TargetMode="External"/><Relationship Id="rId482" Type="http://schemas.openxmlformats.org/officeDocument/2006/relationships/hyperlink" Target="https://youtu.be/cMeL0rbYST4" TargetMode="External"/><Relationship Id="rId481" Type="http://schemas.openxmlformats.org/officeDocument/2006/relationships/hyperlink" Target="https://youtu.be/pW21IPINwdI" TargetMode="External"/><Relationship Id="rId480" Type="http://schemas.openxmlformats.org/officeDocument/2006/relationships/hyperlink" Target="https://youtu.be/VP3DqmnG1Uc" TargetMode="External"/><Relationship Id="rId48" Type="http://schemas.openxmlformats.org/officeDocument/2006/relationships/hyperlink" Target="https://youtu.be/mDhdUFeoGUw" TargetMode="External"/><Relationship Id="rId479" Type="http://schemas.openxmlformats.org/officeDocument/2006/relationships/hyperlink" Target="https://youtu.be/dYKLaU6nYho" TargetMode="External"/><Relationship Id="rId478" Type="http://schemas.openxmlformats.org/officeDocument/2006/relationships/hyperlink" Target="https://youtu.be/r7bD1PjYyeA" TargetMode="External"/><Relationship Id="rId477" Type="http://schemas.openxmlformats.org/officeDocument/2006/relationships/hyperlink" Target="https://youtu.be/OOfWWwncD7k" TargetMode="External"/><Relationship Id="rId476" Type="http://schemas.openxmlformats.org/officeDocument/2006/relationships/hyperlink" Target="https://youtu.be/4CcPPEm26Jc" TargetMode="External"/><Relationship Id="rId475" Type="http://schemas.openxmlformats.org/officeDocument/2006/relationships/hyperlink" Target="https://youtu.be/8nMSiEqxLHM" TargetMode="External"/><Relationship Id="rId474" Type="http://schemas.openxmlformats.org/officeDocument/2006/relationships/hyperlink" Target="https://youtu.be/ZmgZgzY6wKM" TargetMode="External"/><Relationship Id="rId473" Type="http://schemas.openxmlformats.org/officeDocument/2006/relationships/hyperlink" Target="https://youtu.be/ey0fjNyQO2g" TargetMode="External"/><Relationship Id="rId472" Type="http://schemas.openxmlformats.org/officeDocument/2006/relationships/hyperlink" Target="https://youtu.be/OTKFwwIlVWU" TargetMode="External"/><Relationship Id="rId471" Type="http://schemas.openxmlformats.org/officeDocument/2006/relationships/hyperlink" Target="https://youtu.be/RlOoJZD3iP0" TargetMode="External"/><Relationship Id="rId470" Type="http://schemas.openxmlformats.org/officeDocument/2006/relationships/hyperlink" Target="https://youtu.be/t3XMqbhjRsM" TargetMode="External"/><Relationship Id="rId47" Type="http://schemas.openxmlformats.org/officeDocument/2006/relationships/hyperlink" Target="https://youtu.be/oD1RDQiWywo" TargetMode="External"/><Relationship Id="rId469" Type="http://schemas.openxmlformats.org/officeDocument/2006/relationships/hyperlink" Target="https://youtu.be/DC1OHqlFidA" TargetMode="External"/><Relationship Id="rId468" Type="http://schemas.openxmlformats.org/officeDocument/2006/relationships/hyperlink" Target="https://youtu.be/UEax2G0PcSY" TargetMode="External"/><Relationship Id="rId467" Type="http://schemas.openxmlformats.org/officeDocument/2006/relationships/hyperlink" Target="https://youtu.be/9vN8-w1qFdw" TargetMode="External"/><Relationship Id="rId466" Type="http://schemas.openxmlformats.org/officeDocument/2006/relationships/hyperlink" Target="https://youtu.be/stHoGXppHx8" TargetMode="External"/><Relationship Id="rId465" Type="http://schemas.openxmlformats.org/officeDocument/2006/relationships/hyperlink" Target="https://youtu.be/oESa2nqV0Tg" TargetMode="External"/><Relationship Id="rId464" Type="http://schemas.openxmlformats.org/officeDocument/2006/relationships/hyperlink" Target="https://youtu.be/jtSWyQJCW6M" TargetMode="External"/><Relationship Id="rId463" Type="http://schemas.openxmlformats.org/officeDocument/2006/relationships/hyperlink" Target="https://youtu.be/G-NpaPTYLcs" TargetMode="External"/><Relationship Id="rId462" Type="http://schemas.openxmlformats.org/officeDocument/2006/relationships/hyperlink" Target="https://youtu.be/CMyHmZ-HAKc" TargetMode="External"/><Relationship Id="rId461" Type="http://schemas.openxmlformats.org/officeDocument/2006/relationships/hyperlink" Target="https://youtu.be/tFiHzFMbnls" TargetMode="External"/><Relationship Id="rId460" Type="http://schemas.openxmlformats.org/officeDocument/2006/relationships/hyperlink" Target="https://youtu.be/n9AFn_ZAWqA" TargetMode="External"/><Relationship Id="rId46" Type="http://schemas.openxmlformats.org/officeDocument/2006/relationships/hyperlink" Target="https://youtu.be/7kc0Tjow5Jg" TargetMode="External"/><Relationship Id="rId459" Type="http://schemas.openxmlformats.org/officeDocument/2006/relationships/hyperlink" Target="https://youtu.be/kDEnjjmXTgo" TargetMode="External"/><Relationship Id="rId458" Type="http://schemas.openxmlformats.org/officeDocument/2006/relationships/hyperlink" Target="https://youtu.be/arU719vKj4s" TargetMode="External"/><Relationship Id="rId457" Type="http://schemas.openxmlformats.org/officeDocument/2006/relationships/hyperlink" Target="https://youtu.be/XDa8nahkrAk" TargetMode="External"/><Relationship Id="rId456" Type="http://schemas.openxmlformats.org/officeDocument/2006/relationships/hyperlink" Target="https://youtu.be/Fa4TccCTgAM" TargetMode="External"/><Relationship Id="rId455" Type="http://schemas.openxmlformats.org/officeDocument/2006/relationships/hyperlink" Target="https://youtu.be/L-CHelqBS8k" TargetMode="External"/><Relationship Id="rId454" Type="http://schemas.openxmlformats.org/officeDocument/2006/relationships/hyperlink" Target="https://youtu.be/1vSOwZuCuZc" TargetMode="External"/><Relationship Id="rId453" Type="http://schemas.openxmlformats.org/officeDocument/2006/relationships/hyperlink" Target="https://youtu.be/251JjjL5Zrk" TargetMode="External"/><Relationship Id="rId452" Type="http://schemas.openxmlformats.org/officeDocument/2006/relationships/hyperlink" Target="https://youtu.be/Lsd5QxiIf54" TargetMode="External"/><Relationship Id="rId451" Type="http://schemas.openxmlformats.org/officeDocument/2006/relationships/hyperlink" Target="https://youtu.be/WRELT8PGgwI" TargetMode="External"/><Relationship Id="rId450" Type="http://schemas.openxmlformats.org/officeDocument/2006/relationships/hyperlink" Target="https://youtu.be/1WYh3lLysFs" TargetMode="External"/><Relationship Id="rId45" Type="http://schemas.openxmlformats.org/officeDocument/2006/relationships/hyperlink" Target="https://youtu.be/BMLeiGCZeCg" TargetMode="External"/><Relationship Id="rId449" Type="http://schemas.openxmlformats.org/officeDocument/2006/relationships/hyperlink" Target="https://youtu.be/r_ALRZq9vNg" TargetMode="External"/><Relationship Id="rId448" Type="http://schemas.openxmlformats.org/officeDocument/2006/relationships/hyperlink" Target="https://youtu.be/QHIQV4xpeN0" TargetMode="External"/><Relationship Id="rId447" Type="http://schemas.openxmlformats.org/officeDocument/2006/relationships/hyperlink" Target="https://youtu.be/ZnktQYv1UGI" TargetMode="External"/><Relationship Id="rId446" Type="http://schemas.openxmlformats.org/officeDocument/2006/relationships/hyperlink" Target="https://youtu.be/imaEbWUYqAo" TargetMode="External"/><Relationship Id="rId445" Type="http://schemas.openxmlformats.org/officeDocument/2006/relationships/hyperlink" Target="https://youtu.be/Xh7EOHH-quI" TargetMode="External"/><Relationship Id="rId444" Type="http://schemas.openxmlformats.org/officeDocument/2006/relationships/hyperlink" Target="https://youtu.be/aZQ2YGQocXU" TargetMode="External"/><Relationship Id="rId443" Type="http://schemas.openxmlformats.org/officeDocument/2006/relationships/hyperlink" Target="https://youtu.be/Zar2_1HeFZc" TargetMode="External"/><Relationship Id="rId442" Type="http://schemas.openxmlformats.org/officeDocument/2006/relationships/hyperlink" Target="https://youtu.be/zSok8zntMzk" TargetMode="External"/><Relationship Id="rId441" Type="http://schemas.openxmlformats.org/officeDocument/2006/relationships/hyperlink" Target="https://youtu.be/Pf6NFH7S7QE" TargetMode="External"/><Relationship Id="rId440" Type="http://schemas.openxmlformats.org/officeDocument/2006/relationships/hyperlink" Target="https://youtu.be/NjFpXpXBGTc" TargetMode="External"/><Relationship Id="rId44" Type="http://schemas.openxmlformats.org/officeDocument/2006/relationships/hyperlink" Target="https://youtu.be/ehZbnyWpbWQ" TargetMode="External"/><Relationship Id="rId439" Type="http://schemas.openxmlformats.org/officeDocument/2006/relationships/hyperlink" Target="https://youtu.be/o9OKDu0QLpQ" TargetMode="External"/><Relationship Id="rId438" Type="http://schemas.openxmlformats.org/officeDocument/2006/relationships/hyperlink" Target="https://youtu.be/5ajBEBB1Fes" TargetMode="External"/><Relationship Id="rId437" Type="http://schemas.openxmlformats.org/officeDocument/2006/relationships/hyperlink" Target="https://youtu.be/SxwD2DzKuDk" TargetMode="External"/><Relationship Id="rId436" Type="http://schemas.openxmlformats.org/officeDocument/2006/relationships/hyperlink" Target="https://youtu.be/i1prRQFhHc8" TargetMode="External"/><Relationship Id="rId435" Type="http://schemas.openxmlformats.org/officeDocument/2006/relationships/hyperlink" Target="https://youtu.be/Kf0Q5H1aszw" TargetMode="External"/><Relationship Id="rId434" Type="http://schemas.openxmlformats.org/officeDocument/2006/relationships/hyperlink" Target="https://youtu.be/i3AboFLmcVQ" TargetMode="External"/><Relationship Id="rId433" Type="http://schemas.openxmlformats.org/officeDocument/2006/relationships/hyperlink" Target="https://youtu.be/mZs0SdNT7mk" TargetMode="External"/><Relationship Id="rId432" Type="http://schemas.openxmlformats.org/officeDocument/2006/relationships/hyperlink" Target="https://youtu.be/oa4WYc6zKOk" TargetMode="External"/><Relationship Id="rId431" Type="http://schemas.openxmlformats.org/officeDocument/2006/relationships/hyperlink" Target="https://youtu.be/kHMRPAY3qSc" TargetMode="External"/><Relationship Id="rId430" Type="http://schemas.openxmlformats.org/officeDocument/2006/relationships/hyperlink" Target="https://youtu.be/gzN-Et6tXzY" TargetMode="External"/><Relationship Id="rId43" Type="http://schemas.openxmlformats.org/officeDocument/2006/relationships/hyperlink" Target="https://youtu.be/5PXC7J9g96A" TargetMode="External"/><Relationship Id="rId429" Type="http://schemas.openxmlformats.org/officeDocument/2006/relationships/hyperlink" Target="https://youtu.be/VFTTHQs_33c" TargetMode="External"/><Relationship Id="rId428" Type="http://schemas.openxmlformats.org/officeDocument/2006/relationships/hyperlink" Target="https://youtu.be/TPcSYIpfIgA" TargetMode="External"/><Relationship Id="rId427" Type="http://schemas.openxmlformats.org/officeDocument/2006/relationships/hyperlink" Target="https://youtu.be/ZG1GYsjiQXE" TargetMode="External"/><Relationship Id="rId426" Type="http://schemas.openxmlformats.org/officeDocument/2006/relationships/hyperlink" Target="https://youtu.be/TecZXUA3O00" TargetMode="External"/><Relationship Id="rId425" Type="http://schemas.openxmlformats.org/officeDocument/2006/relationships/hyperlink" Target="https://youtu.be/n_j28iRWrlk" TargetMode="External"/><Relationship Id="rId424" Type="http://schemas.openxmlformats.org/officeDocument/2006/relationships/hyperlink" Target="https://youtu.be/LAUS4h9hprk" TargetMode="External"/><Relationship Id="rId423" Type="http://schemas.openxmlformats.org/officeDocument/2006/relationships/hyperlink" Target="https://youtu.be/h-umBZEsU5k" TargetMode="External"/><Relationship Id="rId422" Type="http://schemas.openxmlformats.org/officeDocument/2006/relationships/hyperlink" Target="https://youtu.be/36wF5wiwOW4" TargetMode="External"/><Relationship Id="rId421" Type="http://schemas.openxmlformats.org/officeDocument/2006/relationships/hyperlink" Target="https://youtu.be/dDiVwVEf9ak" TargetMode="External"/><Relationship Id="rId420" Type="http://schemas.openxmlformats.org/officeDocument/2006/relationships/hyperlink" Target="https://youtu.be/NglMEEJ8PA0" TargetMode="External"/><Relationship Id="rId42" Type="http://schemas.openxmlformats.org/officeDocument/2006/relationships/hyperlink" Target="https://youtu.be/EVRvs01tXPQ" TargetMode="External"/><Relationship Id="rId419" Type="http://schemas.openxmlformats.org/officeDocument/2006/relationships/hyperlink" Target="https://youtu.be/hlgb6YIYwow" TargetMode="External"/><Relationship Id="rId418" Type="http://schemas.openxmlformats.org/officeDocument/2006/relationships/hyperlink" Target="https://youtu.be/z5fkanIGgwE" TargetMode="External"/><Relationship Id="rId417" Type="http://schemas.openxmlformats.org/officeDocument/2006/relationships/hyperlink" Target="https://youtu.be/ncl72mldOe4" TargetMode="External"/><Relationship Id="rId416" Type="http://schemas.openxmlformats.org/officeDocument/2006/relationships/hyperlink" Target="https://youtu.be/TWfGxgg7NOg" TargetMode="External"/><Relationship Id="rId415" Type="http://schemas.openxmlformats.org/officeDocument/2006/relationships/hyperlink" Target="https://youtu.be/cJUQjie3cpY" TargetMode="External"/><Relationship Id="rId414" Type="http://schemas.openxmlformats.org/officeDocument/2006/relationships/hyperlink" Target="https://youtu.be/djY_yGXiOrA" TargetMode="External"/><Relationship Id="rId413" Type="http://schemas.openxmlformats.org/officeDocument/2006/relationships/hyperlink" Target="https://youtu.be/FnZw9QJdHO8" TargetMode="External"/><Relationship Id="rId412" Type="http://schemas.openxmlformats.org/officeDocument/2006/relationships/hyperlink" Target="https://youtu.be/EOF2Mut3nWo" TargetMode="External"/><Relationship Id="rId411" Type="http://schemas.openxmlformats.org/officeDocument/2006/relationships/hyperlink" Target="https://youtu.be/wvBbFx1nQlw" TargetMode="External"/><Relationship Id="rId410" Type="http://schemas.openxmlformats.org/officeDocument/2006/relationships/hyperlink" Target="https://youtu.be/LzM660SqNVA" TargetMode="External"/><Relationship Id="rId41" Type="http://schemas.openxmlformats.org/officeDocument/2006/relationships/hyperlink" Target="https://youtu.be/E4x2B7kR4fE" TargetMode="External"/><Relationship Id="rId409" Type="http://schemas.openxmlformats.org/officeDocument/2006/relationships/hyperlink" Target="https://youtu.be/gy6NutmO6no" TargetMode="External"/><Relationship Id="rId408" Type="http://schemas.openxmlformats.org/officeDocument/2006/relationships/hyperlink" Target="https://youtu.be/XiuK7hoFkfM" TargetMode="External"/><Relationship Id="rId407" Type="http://schemas.openxmlformats.org/officeDocument/2006/relationships/hyperlink" Target="https://youtu.be/-EGH75F87lk" TargetMode="External"/><Relationship Id="rId406" Type="http://schemas.openxmlformats.org/officeDocument/2006/relationships/hyperlink" Target="https://youtu.be/DMWY8cDy78E" TargetMode="External"/><Relationship Id="rId405" Type="http://schemas.openxmlformats.org/officeDocument/2006/relationships/hyperlink" Target="https://youtu.be/fpHXr9jqDiQ" TargetMode="External"/><Relationship Id="rId404" Type="http://schemas.openxmlformats.org/officeDocument/2006/relationships/hyperlink" Target="https://youtu.be/VYbCDxH9laY" TargetMode="External"/><Relationship Id="rId403" Type="http://schemas.openxmlformats.org/officeDocument/2006/relationships/hyperlink" Target="https://youtu.be/jQ43LmFtKl8" TargetMode="External"/><Relationship Id="rId402" Type="http://schemas.openxmlformats.org/officeDocument/2006/relationships/hyperlink" Target="https://youtu.be/JIRHfJFftFU" TargetMode="External"/><Relationship Id="rId401" Type="http://schemas.openxmlformats.org/officeDocument/2006/relationships/hyperlink" Target="https://youtu.be/39Xxz_CoFKA" TargetMode="External"/><Relationship Id="rId400" Type="http://schemas.openxmlformats.org/officeDocument/2006/relationships/hyperlink" Target="https://youtu.be/Y6u4hrh2VFw" TargetMode="External"/><Relationship Id="rId40" Type="http://schemas.openxmlformats.org/officeDocument/2006/relationships/hyperlink" Target="https://youtu.be/Ai1gJPd6T04" TargetMode="External"/><Relationship Id="rId4" Type="http://schemas.openxmlformats.org/officeDocument/2006/relationships/hyperlink" Target="https://youtu.be/Ve52plEV7VI" TargetMode="External"/><Relationship Id="rId399" Type="http://schemas.openxmlformats.org/officeDocument/2006/relationships/hyperlink" Target="https://youtu.be/DkO_nxBQGPU" TargetMode="External"/><Relationship Id="rId398" Type="http://schemas.openxmlformats.org/officeDocument/2006/relationships/hyperlink" Target="https://youtu.be/0uV4SK-0jp4" TargetMode="External"/><Relationship Id="rId397" Type="http://schemas.openxmlformats.org/officeDocument/2006/relationships/hyperlink" Target="https://youtu.be/IrOpOyYUh90" TargetMode="External"/><Relationship Id="rId396" Type="http://schemas.openxmlformats.org/officeDocument/2006/relationships/hyperlink" Target="https://youtu.be/FvtdX0JokPg" TargetMode="External"/><Relationship Id="rId395" Type="http://schemas.openxmlformats.org/officeDocument/2006/relationships/hyperlink" Target="https://youtu.be/-F4A4KObLTw" TargetMode="External"/><Relationship Id="rId394" Type="http://schemas.openxmlformats.org/officeDocument/2006/relationships/hyperlink" Target="https://youtu.be/KiLrDzmh0yY" TargetMode="External"/><Relationship Id="rId393" Type="http://schemas.openxmlformats.org/officeDocument/2006/relationships/hyperlink" Target="https://youtu.be/1-mMj5Tqimo" TargetMode="External"/><Relationship Id="rId392" Type="http://schemas.openxmlformats.org/officeDocument/2006/relationships/hyperlink" Target="https://youtu.be/RjRSPLhR9II" TargetMode="External"/><Relationship Id="rId391" Type="http://schemas.openxmlformats.org/officeDocument/2006/relationships/hyperlink" Target="https://youtu.be/fuHNZH3mPrA" TargetMode="External"/><Relationship Id="rId390" Type="http://schemas.openxmlformats.org/officeDocument/2006/relationships/hyperlink" Target="https://youtu.be/oApr8ORpVu4" TargetMode="External"/><Relationship Id="rId39" Type="http://schemas.openxmlformats.org/officeDocument/2006/relationships/hyperlink" Target="https://youtu.be/fKYLyXAeZeg" TargetMode="External"/><Relationship Id="rId389" Type="http://schemas.openxmlformats.org/officeDocument/2006/relationships/hyperlink" Target="https://youtu.be/vql8uwkcfZU" TargetMode="External"/><Relationship Id="rId388" Type="http://schemas.openxmlformats.org/officeDocument/2006/relationships/hyperlink" Target="https://youtu.be/ONhHPEJwsOs" TargetMode="External"/><Relationship Id="rId387" Type="http://schemas.openxmlformats.org/officeDocument/2006/relationships/hyperlink" Target="https://youtu.be/2dYXar1HBJU" TargetMode="External"/><Relationship Id="rId386" Type="http://schemas.openxmlformats.org/officeDocument/2006/relationships/hyperlink" Target="https://youtu.be/-QD4yrJR2gU" TargetMode="External"/><Relationship Id="rId385" Type="http://schemas.openxmlformats.org/officeDocument/2006/relationships/hyperlink" Target="https://youtu.be/3QZpiugm4NA" TargetMode="External"/><Relationship Id="rId384" Type="http://schemas.openxmlformats.org/officeDocument/2006/relationships/hyperlink" Target="https://youtu.be/KTRGrxfRaw4" TargetMode="External"/><Relationship Id="rId383" Type="http://schemas.openxmlformats.org/officeDocument/2006/relationships/hyperlink" Target="https://youtu.be/tJP3_jYLKds" TargetMode="External"/><Relationship Id="rId382" Type="http://schemas.openxmlformats.org/officeDocument/2006/relationships/hyperlink" Target="https://youtu.be/KHvBIe8p8LA" TargetMode="External"/><Relationship Id="rId381" Type="http://schemas.openxmlformats.org/officeDocument/2006/relationships/hyperlink" Target="https://youtu.be/pex7-s4fLGk" TargetMode="External"/><Relationship Id="rId380" Type="http://schemas.openxmlformats.org/officeDocument/2006/relationships/hyperlink" Target="https://youtu.be/3ACWviKjSoA" TargetMode="External"/><Relationship Id="rId38" Type="http://schemas.openxmlformats.org/officeDocument/2006/relationships/hyperlink" Target="https://youtu.be/FOfYg_QI2ZU" TargetMode="External"/><Relationship Id="rId379" Type="http://schemas.openxmlformats.org/officeDocument/2006/relationships/hyperlink" Target="https://youtu.be/PNlOT6e0mmM" TargetMode="External"/><Relationship Id="rId378" Type="http://schemas.openxmlformats.org/officeDocument/2006/relationships/hyperlink" Target="https://youtu.be/T-hI9uKBIvo" TargetMode="External"/><Relationship Id="rId377" Type="http://schemas.openxmlformats.org/officeDocument/2006/relationships/hyperlink" Target="https://youtu.be/k0j0Ou9FfJM" TargetMode="External"/><Relationship Id="rId376" Type="http://schemas.openxmlformats.org/officeDocument/2006/relationships/hyperlink" Target="https://youtu.be/64W235tvLsQ" TargetMode="External"/><Relationship Id="rId375" Type="http://schemas.openxmlformats.org/officeDocument/2006/relationships/hyperlink" Target="https://youtu.be/mlLw1wN5yI4" TargetMode="External"/><Relationship Id="rId374" Type="http://schemas.openxmlformats.org/officeDocument/2006/relationships/hyperlink" Target="https://youtu.be/I4UddcPGlLw" TargetMode="External"/><Relationship Id="rId373" Type="http://schemas.openxmlformats.org/officeDocument/2006/relationships/hyperlink" Target="https://youtu.be/2cnTK0BYcXQ" TargetMode="External"/><Relationship Id="rId372" Type="http://schemas.openxmlformats.org/officeDocument/2006/relationships/hyperlink" Target="https://youtu.be/YJ1vKuhF3aU" TargetMode="External"/><Relationship Id="rId371" Type="http://schemas.openxmlformats.org/officeDocument/2006/relationships/hyperlink" Target="https://youtu.be/xsQNkjeH7ts" TargetMode="External"/><Relationship Id="rId370" Type="http://schemas.openxmlformats.org/officeDocument/2006/relationships/hyperlink" Target="https://youtu.be/lCOy4EwIAdQ" TargetMode="External"/><Relationship Id="rId37" Type="http://schemas.openxmlformats.org/officeDocument/2006/relationships/hyperlink" Target="https://youtu.be/eJzI6Ppkg7g" TargetMode="External"/><Relationship Id="rId369" Type="http://schemas.openxmlformats.org/officeDocument/2006/relationships/hyperlink" Target="https://youtu.be/rZ64a5HLRWc" TargetMode="External"/><Relationship Id="rId368" Type="http://schemas.openxmlformats.org/officeDocument/2006/relationships/hyperlink" Target="https://youtu.be/UYbS5BwbWHE" TargetMode="External"/><Relationship Id="rId367" Type="http://schemas.openxmlformats.org/officeDocument/2006/relationships/hyperlink" Target="https://youtu.be/sipiv04Mujk" TargetMode="External"/><Relationship Id="rId366" Type="http://schemas.openxmlformats.org/officeDocument/2006/relationships/hyperlink" Target="https://youtu.be/qsZjB9DK6ec" TargetMode="External"/><Relationship Id="rId365" Type="http://schemas.openxmlformats.org/officeDocument/2006/relationships/hyperlink" Target="https://youtu.be/WMr5VymbXgY" TargetMode="External"/><Relationship Id="rId364" Type="http://schemas.openxmlformats.org/officeDocument/2006/relationships/hyperlink" Target="https://youtu.be/Zic2bL8iIog" TargetMode="External"/><Relationship Id="rId363" Type="http://schemas.openxmlformats.org/officeDocument/2006/relationships/hyperlink" Target="https://youtu.be/AJOTMiK3Sfg" TargetMode="External"/><Relationship Id="rId362" Type="http://schemas.openxmlformats.org/officeDocument/2006/relationships/hyperlink" Target="https://youtu.be/WbNNj-v__gs" TargetMode="External"/><Relationship Id="rId361" Type="http://schemas.openxmlformats.org/officeDocument/2006/relationships/hyperlink" Target="https://youtu.be/mTDJpzBnoVA" TargetMode="External"/><Relationship Id="rId360" Type="http://schemas.openxmlformats.org/officeDocument/2006/relationships/hyperlink" Target="https://youtu.be/jS5JrgUxf30" TargetMode="External"/><Relationship Id="rId36" Type="http://schemas.openxmlformats.org/officeDocument/2006/relationships/hyperlink" Target="https://youtu.be/_-db2AyOHgg" TargetMode="External"/><Relationship Id="rId359" Type="http://schemas.openxmlformats.org/officeDocument/2006/relationships/hyperlink" Target="https://youtu.be/Vf1VMc3Gka4" TargetMode="External"/><Relationship Id="rId358" Type="http://schemas.openxmlformats.org/officeDocument/2006/relationships/hyperlink" Target="https://youtu.be/10GdS1GrIgY" TargetMode="External"/><Relationship Id="rId357" Type="http://schemas.openxmlformats.org/officeDocument/2006/relationships/hyperlink" Target="https://youtu.be/z0COiqrgdiY" TargetMode="External"/><Relationship Id="rId356" Type="http://schemas.openxmlformats.org/officeDocument/2006/relationships/hyperlink" Target="https://youtu.be/SVXiHZ4U55M" TargetMode="External"/><Relationship Id="rId355" Type="http://schemas.openxmlformats.org/officeDocument/2006/relationships/hyperlink" Target="https://youtu.be/EJ4y_uzsa_w" TargetMode="External"/><Relationship Id="rId354" Type="http://schemas.openxmlformats.org/officeDocument/2006/relationships/hyperlink" Target="https://youtu.be/q1PMiQFVGCI" TargetMode="External"/><Relationship Id="rId353" Type="http://schemas.openxmlformats.org/officeDocument/2006/relationships/hyperlink" Target="https://youtu.be/o1YrzuIj3sI" TargetMode="External"/><Relationship Id="rId352" Type="http://schemas.openxmlformats.org/officeDocument/2006/relationships/hyperlink" Target="https://youtu.be/3HWRKVsY_-I" TargetMode="External"/><Relationship Id="rId351" Type="http://schemas.openxmlformats.org/officeDocument/2006/relationships/hyperlink" Target="https://youtu.be/YY5i0RG_-vI" TargetMode="External"/><Relationship Id="rId350" Type="http://schemas.openxmlformats.org/officeDocument/2006/relationships/hyperlink" Target="https://youtu.be/-Zx9GLsr_h4" TargetMode="External"/><Relationship Id="rId35" Type="http://schemas.openxmlformats.org/officeDocument/2006/relationships/hyperlink" Target="https://youtu.be/zFnzvurf2g8" TargetMode="External"/><Relationship Id="rId349" Type="http://schemas.openxmlformats.org/officeDocument/2006/relationships/hyperlink" Target="https://youtu.be/OKz1a6N3jv0" TargetMode="External"/><Relationship Id="rId348" Type="http://schemas.openxmlformats.org/officeDocument/2006/relationships/hyperlink" Target="https://youtu.be/ksbq89CDbWI" TargetMode="External"/><Relationship Id="rId347" Type="http://schemas.openxmlformats.org/officeDocument/2006/relationships/hyperlink" Target="https://youtu.be/JA5BXJZiZrI" TargetMode="External"/><Relationship Id="rId346" Type="http://schemas.openxmlformats.org/officeDocument/2006/relationships/hyperlink" Target="https://youtu.be/_IWS6srg3qQ" TargetMode="External"/><Relationship Id="rId345" Type="http://schemas.openxmlformats.org/officeDocument/2006/relationships/hyperlink" Target="https://youtu.be/ibB1Y8Ej0qQ" TargetMode="External"/><Relationship Id="rId344" Type="http://schemas.openxmlformats.org/officeDocument/2006/relationships/hyperlink" Target="https://youtu.be/_J-rGv3mavA" TargetMode="External"/><Relationship Id="rId343" Type="http://schemas.openxmlformats.org/officeDocument/2006/relationships/hyperlink" Target="https://youtu.be/G0UWfixjBiE" TargetMode="External"/><Relationship Id="rId342" Type="http://schemas.openxmlformats.org/officeDocument/2006/relationships/hyperlink" Target="https://youtu.be/KqWZbXDWBxs" TargetMode="External"/><Relationship Id="rId341" Type="http://schemas.openxmlformats.org/officeDocument/2006/relationships/hyperlink" Target="https://youtu.be/jzVuMKah14Q" TargetMode="External"/><Relationship Id="rId340" Type="http://schemas.openxmlformats.org/officeDocument/2006/relationships/hyperlink" Target="https://youtu.be/zYAfIXxfpzQ" TargetMode="External"/><Relationship Id="rId34" Type="http://schemas.openxmlformats.org/officeDocument/2006/relationships/hyperlink" Target="https://youtu.be/6F8Vb5D6fS4" TargetMode="External"/><Relationship Id="rId339" Type="http://schemas.openxmlformats.org/officeDocument/2006/relationships/hyperlink" Target="https://youtu.be/ANI6QmqYyHA" TargetMode="External"/><Relationship Id="rId338" Type="http://schemas.openxmlformats.org/officeDocument/2006/relationships/hyperlink" Target="https://youtu.be/aXuTJHZbbQY" TargetMode="External"/><Relationship Id="rId337" Type="http://schemas.openxmlformats.org/officeDocument/2006/relationships/hyperlink" Target="https://youtu.be/G3L1p6MPAL8" TargetMode="External"/><Relationship Id="rId336" Type="http://schemas.openxmlformats.org/officeDocument/2006/relationships/hyperlink" Target="https://youtu.be/z-1rV-HTQmo" TargetMode="External"/><Relationship Id="rId335" Type="http://schemas.openxmlformats.org/officeDocument/2006/relationships/hyperlink" Target="https://youtu.be/b9TqtnqbSRc" TargetMode="External"/><Relationship Id="rId334" Type="http://schemas.openxmlformats.org/officeDocument/2006/relationships/hyperlink" Target="https://youtu.be/u8ucqL3sYlU" TargetMode="External"/><Relationship Id="rId333" Type="http://schemas.openxmlformats.org/officeDocument/2006/relationships/hyperlink" Target="https://youtu.be/lj7A8wV0i98" TargetMode="External"/><Relationship Id="rId332" Type="http://schemas.openxmlformats.org/officeDocument/2006/relationships/hyperlink" Target="https://youtu.be/jQVhw7QDWnY" TargetMode="External"/><Relationship Id="rId331" Type="http://schemas.openxmlformats.org/officeDocument/2006/relationships/hyperlink" Target="https://youtu.be/1oYiVl_RRPU" TargetMode="External"/><Relationship Id="rId330" Type="http://schemas.openxmlformats.org/officeDocument/2006/relationships/hyperlink" Target="https://youtu.be/bRf9nP3Xx9A" TargetMode="External"/><Relationship Id="rId33" Type="http://schemas.openxmlformats.org/officeDocument/2006/relationships/hyperlink" Target="https://youtu.be/6ZHuhnqTat4" TargetMode="External"/><Relationship Id="rId329" Type="http://schemas.openxmlformats.org/officeDocument/2006/relationships/hyperlink" Target="https://youtu.be/EuQtDPU5Obg" TargetMode="External"/><Relationship Id="rId328" Type="http://schemas.openxmlformats.org/officeDocument/2006/relationships/hyperlink" Target="https://youtu.be/Ivg-NFMAeU8" TargetMode="External"/><Relationship Id="rId327" Type="http://schemas.openxmlformats.org/officeDocument/2006/relationships/hyperlink" Target="https://youtu.be/8XXA-2SRzys" TargetMode="External"/><Relationship Id="rId326" Type="http://schemas.openxmlformats.org/officeDocument/2006/relationships/hyperlink" Target="https://youtu.be/gtw6qLTRaNs" TargetMode="External"/><Relationship Id="rId325" Type="http://schemas.openxmlformats.org/officeDocument/2006/relationships/hyperlink" Target="https://youtu.be/SXqIqbeJsTM" TargetMode="External"/><Relationship Id="rId324" Type="http://schemas.openxmlformats.org/officeDocument/2006/relationships/hyperlink" Target="https://youtu.be/oMxOBi8wqdI" TargetMode="External"/><Relationship Id="rId323" Type="http://schemas.openxmlformats.org/officeDocument/2006/relationships/hyperlink" Target="https://youtu.be/-DpQWmiHMrw" TargetMode="External"/><Relationship Id="rId322" Type="http://schemas.openxmlformats.org/officeDocument/2006/relationships/hyperlink" Target="https://youtu.be/JtGIXF2T_t4" TargetMode="External"/><Relationship Id="rId321" Type="http://schemas.openxmlformats.org/officeDocument/2006/relationships/hyperlink" Target="https://youtu.be/ePfyoXz8rUA" TargetMode="External"/><Relationship Id="rId320" Type="http://schemas.openxmlformats.org/officeDocument/2006/relationships/hyperlink" Target="https://youtu.be/kj_vKvUuyUA" TargetMode="External"/><Relationship Id="rId32" Type="http://schemas.openxmlformats.org/officeDocument/2006/relationships/hyperlink" Target="https://youtu.be/bgdqRwfyZDI" TargetMode="External"/><Relationship Id="rId319" Type="http://schemas.openxmlformats.org/officeDocument/2006/relationships/hyperlink" Target="https://youtu.be/yOMw-nW4OOA" TargetMode="External"/><Relationship Id="rId318" Type="http://schemas.openxmlformats.org/officeDocument/2006/relationships/hyperlink" Target="https://youtu.be/WsjqLIVgr-8" TargetMode="External"/><Relationship Id="rId317" Type="http://schemas.openxmlformats.org/officeDocument/2006/relationships/hyperlink" Target="https://youtu.be/lJmp5e3Pidc" TargetMode="External"/><Relationship Id="rId316" Type="http://schemas.openxmlformats.org/officeDocument/2006/relationships/hyperlink" Target="https://youtu.be/9W-Or_5xXKU" TargetMode="External"/><Relationship Id="rId315" Type="http://schemas.openxmlformats.org/officeDocument/2006/relationships/hyperlink" Target="https://youtu.be/dH2NjU-Q3Ac" TargetMode="External"/><Relationship Id="rId314" Type="http://schemas.openxmlformats.org/officeDocument/2006/relationships/hyperlink" Target="https://youtu.be/AtpsEg7-aKw" TargetMode="External"/><Relationship Id="rId313" Type="http://schemas.openxmlformats.org/officeDocument/2006/relationships/hyperlink" Target="https://youtu.be/Vg5gOyl-Ntc" TargetMode="External"/><Relationship Id="rId312" Type="http://schemas.openxmlformats.org/officeDocument/2006/relationships/hyperlink" Target="https://youtu.be/b9NelhD5_gU" TargetMode="External"/><Relationship Id="rId311" Type="http://schemas.openxmlformats.org/officeDocument/2006/relationships/hyperlink" Target="https://youtu.be/n1ntNiSJEDk" TargetMode="External"/><Relationship Id="rId310" Type="http://schemas.openxmlformats.org/officeDocument/2006/relationships/hyperlink" Target="https://youtu.be/vfevBZ2cQDM" TargetMode="External"/><Relationship Id="rId31" Type="http://schemas.openxmlformats.org/officeDocument/2006/relationships/hyperlink" Target="https://youtu.be/J41qUJ6NfnE" TargetMode="External"/><Relationship Id="rId309" Type="http://schemas.openxmlformats.org/officeDocument/2006/relationships/hyperlink" Target="https://youtu.be/nsaNj0KIZZw" TargetMode="External"/><Relationship Id="rId308" Type="http://schemas.openxmlformats.org/officeDocument/2006/relationships/hyperlink" Target="https://youtu.be/izjkg_bSKnk" TargetMode="External"/><Relationship Id="rId307" Type="http://schemas.openxmlformats.org/officeDocument/2006/relationships/hyperlink" Target="https://youtu.be/_ufqo1lP8Jk" TargetMode="External"/><Relationship Id="rId306" Type="http://schemas.openxmlformats.org/officeDocument/2006/relationships/hyperlink" Target="https://youtu.be/Aj9Mxohf3zw" TargetMode="External"/><Relationship Id="rId305" Type="http://schemas.openxmlformats.org/officeDocument/2006/relationships/hyperlink" Target="https://youtu.be/GHJoHgOB-pQ" TargetMode="External"/><Relationship Id="rId304" Type="http://schemas.openxmlformats.org/officeDocument/2006/relationships/hyperlink" Target="https://youtu.be/UjpQI0T-zVo" TargetMode="External"/><Relationship Id="rId303" Type="http://schemas.openxmlformats.org/officeDocument/2006/relationships/hyperlink" Target="https://youtu.be/yIBovupfnRY" TargetMode="External"/><Relationship Id="rId302" Type="http://schemas.openxmlformats.org/officeDocument/2006/relationships/hyperlink" Target="https://youtu.be/Cdzdmc4ArPM" TargetMode="External"/><Relationship Id="rId301" Type="http://schemas.openxmlformats.org/officeDocument/2006/relationships/hyperlink" Target="https://youtu.be/9P2O0BeCkhU" TargetMode="External"/><Relationship Id="rId300" Type="http://schemas.openxmlformats.org/officeDocument/2006/relationships/hyperlink" Target="https://youtu.be/9fDg72asBPs" TargetMode="External"/><Relationship Id="rId30" Type="http://schemas.openxmlformats.org/officeDocument/2006/relationships/hyperlink" Target="https://youtu.be/umUiVuju-wA" TargetMode="External"/><Relationship Id="rId3" Type="http://schemas.openxmlformats.org/officeDocument/2006/relationships/hyperlink" Target="https://youtu.be/RFHsEXyGgws" TargetMode="External"/><Relationship Id="rId299" Type="http://schemas.openxmlformats.org/officeDocument/2006/relationships/hyperlink" Target="https://youtu.be/2tKg6i2Vokg" TargetMode="External"/><Relationship Id="rId298" Type="http://schemas.openxmlformats.org/officeDocument/2006/relationships/hyperlink" Target="https://youtu.be/LXQSN1BBmHY" TargetMode="External"/><Relationship Id="rId297" Type="http://schemas.openxmlformats.org/officeDocument/2006/relationships/hyperlink" Target="https://youtu.be/150k1WvpwlU" TargetMode="External"/><Relationship Id="rId296" Type="http://schemas.openxmlformats.org/officeDocument/2006/relationships/hyperlink" Target="https://youtu.be/djPMIVCtPHE" TargetMode="External"/><Relationship Id="rId295" Type="http://schemas.openxmlformats.org/officeDocument/2006/relationships/hyperlink" Target="https://youtu.be/QprOk7P1Lfk" TargetMode="External"/><Relationship Id="rId294" Type="http://schemas.openxmlformats.org/officeDocument/2006/relationships/hyperlink" Target="https://youtu.be/e2ECqWk3YbQ" TargetMode="External"/><Relationship Id="rId293" Type="http://schemas.openxmlformats.org/officeDocument/2006/relationships/hyperlink" Target="https://youtu.be/OvuZ7gwJCoM" TargetMode="External"/><Relationship Id="rId292" Type="http://schemas.openxmlformats.org/officeDocument/2006/relationships/hyperlink" Target="https://youtu.be/MhJxu3QyKCw" TargetMode="External"/><Relationship Id="rId291" Type="http://schemas.openxmlformats.org/officeDocument/2006/relationships/hyperlink" Target="https://youtu.be/ppTH9z7M8AU" TargetMode="External"/><Relationship Id="rId290" Type="http://schemas.openxmlformats.org/officeDocument/2006/relationships/hyperlink" Target="https://youtu.be/AE7c0Dsg6Zs" TargetMode="External"/><Relationship Id="rId29" Type="http://schemas.openxmlformats.org/officeDocument/2006/relationships/hyperlink" Target="https://youtu.be/W1bCvPwf_iE" TargetMode="External"/><Relationship Id="rId289" Type="http://schemas.openxmlformats.org/officeDocument/2006/relationships/hyperlink" Target="https://youtu.be/llApZhsQ37A" TargetMode="External"/><Relationship Id="rId288" Type="http://schemas.openxmlformats.org/officeDocument/2006/relationships/hyperlink" Target="https://youtu.be/ujWZSe6wz1g" TargetMode="External"/><Relationship Id="rId287" Type="http://schemas.openxmlformats.org/officeDocument/2006/relationships/hyperlink" Target="https://youtu.be/FEqzCeXWusk" TargetMode="External"/><Relationship Id="rId286" Type="http://schemas.openxmlformats.org/officeDocument/2006/relationships/hyperlink" Target="https://youtu.be/ve_fSyM148M" TargetMode="External"/><Relationship Id="rId285" Type="http://schemas.openxmlformats.org/officeDocument/2006/relationships/hyperlink" Target="https://youtu.be/dCn475H767o" TargetMode="External"/><Relationship Id="rId284" Type="http://schemas.openxmlformats.org/officeDocument/2006/relationships/hyperlink" Target="https://youtu.be/flgus8AnpDM" TargetMode="External"/><Relationship Id="rId283" Type="http://schemas.openxmlformats.org/officeDocument/2006/relationships/hyperlink" Target="https://youtu.be/u9wwPD6vXyQ" TargetMode="External"/><Relationship Id="rId282" Type="http://schemas.openxmlformats.org/officeDocument/2006/relationships/hyperlink" Target="https://youtu.be/u71ROK6EECI" TargetMode="External"/><Relationship Id="rId281" Type="http://schemas.openxmlformats.org/officeDocument/2006/relationships/hyperlink" Target="https://youtu.be/eBaWURai4OM" TargetMode="External"/><Relationship Id="rId280" Type="http://schemas.openxmlformats.org/officeDocument/2006/relationships/hyperlink" Target="https://youtu.be/_LbrstqaIpc" TargetMode="External"/><Relationship Id="rId28" Type="http://schemas.openxmlformats.org/officeDocument/2006/relationships/hyperlink" Target="https://youtu.be/wF0zfM2nYu8" TargetMode="External"/><Relationship Id="rId279" Type="http://schemas.openxmlformats.org/officeDocument/2006/relationships/hyperlink" Target="https://youtu.be/Vf4flIpWV2g" TargetMode="External"/><Relationship Id="rId278" Type="http://schemas.openxmlformats.org/officeDocument/2006/relationships/hyperlink" Target="https://youtu.be/r-Ofe6MRunU" TargetMode="External"/><Relationship Id="rId277" Type="http://schemas.openxmlformats.org/officeDocument/2006/relationships/hyperlink" Target="https://youtu.be/pFSqcLrQ02Q" TargetMode="External"/><Relationship Id="rId276" Type="http://schemas.openxmlformats.org/officeDocument/2006/relationships/hyperlink" Target="https://youtu.be/G7Sulbut7W4" TargetMode="External"/><Relationship Id="rId275" Type="http://schemas.openxmlformats.org/officeDocument/2006/relationships/hyperlink" Target="https://youtu.be/mVF8kUSsLt0" TargetMode="External"/><Relationship Id="rId274" Type="http://schemas.openxmlformats.org/officeDocument/2006/relationships/hyperlink" Target="https://youtu.be/O7mQqjX6e5o" TargetMode="External"/><Relationship Id="rId273" Type="http://schemas.openxmlformats.org/officeDocument/2006/relationships/hyperlink" Target="https://youtu.be/mnnicqn8JAc" TargetMode="External"/><Relationship Id="rId272" Type="http://schemas.openxmlformats.org/officeDocument/2006/relationships/hyperlink" Target="https://youtu.be/vQrU9lIDLpk" TargetMode="External"/><Relationship Id="rId271" Type="http://schemas.openxmlformats.org/officeDocument/2006/relationships/hyperlink" Target="https://youtu.be/MkBFm3hV3Xo" TargetMode="External"/><Relationship Id="rId270" Type="http://schemas.openxmlformats.org/officeDocument/2006/relationships/hyperlink" Target="https://youtu.be/0utPLCAXRmg" TargetMode="External"/><Relationship Id="rId27" Type="http://schemas.openxmlformats.org/officeDocument/2006/relationships/hyperlink" Target="https://youtu.be/LOaR25oUvb8" TargetMode="External"/><Relationship Id="rId269" Type="http://schemas.openxmlformats.org/officeDocument/2006/relationships/hyperlink" Target="https://youtu.be/xMStJBFPF5E" TargetMode="External"/><Relationship Id="rId268" Type="http://schemas.openxmlformats.org/officeDocument/2006/relationships/hyperlink" Target="https://youtu.be/-uK0jSWX9f0" TargetMode="External"/><Relationship Id="rId267" Type="http://schemas.openxmlformats.org/officeDocument/2006/relationships/hyperlink" Target="https://youtu.be/WfVTcY2TO6Y" TargetMode="External"/><Relationship Id="rId266" Type="http://schemas.openxmlformats.org/officeDocument/2006/relationships/hyperlink" Target="https://youtu.be/NMcZCNhcxRs" TargetMode="External"/><Relationship Id="rId265" Type="http://schemas.openxmlformats.org/officeDocument/2006/relationships/hyperlink" Target="https://youtu.be/ygmZW11Rbbs" TargetMode="External"/><Relationship Id="rId264" Type="http://schemas.openxmlformats.org/officeDocument/2006/relationships/hyperlink" Target="https://youtu.be/xadE0B21N38" TargetMode="External"/><Relationship Id="rId263" Type="http://schemas.openxmlformats.org/officeDocument/2006/relationships/hyperlink" Target="https://youtu.be/TCDVz7PehC4" TargetMode="External"/><Relationship Id="rId262" Type="http://schemas.openxmlformats.org/officeDocument/2006/relationships/hyperlink" Target="https://youtu.be/qB_DctvKDLo" TargetMode="External"/><Relationship Id="rId261" Type="http://schemas.openxmlformats.org/officeDocument/2006/relationships/hyperlink" Target="https://youtu.be/80pYPJpGCBQ" TargetMode="External"/><Relationship Id="rId260" Type="http://schemas.openxmlformats.org/officeDocument/2006/relationships/hyperlink" Target="https://youtu.be/DxkIBnIc9hk" TargetMode="External"/><Relationship Id="rId26" Type="http://schemas.openxmlformats.org/officeDocument/2006/relationships/hyperlink" Target="https://youtu.be/M_MWySCmV6Q" TargetMode="External"/><Relationship Id="rId259" Type="http://schemas.openxmlformats.org/officeDocument/2006/relationships/hyperlink" Target="https://youtu.be/uXL1DRfeOKI" TargetMode="External"/><Relationship Id="rId258" Type="http://schemas.openxmlformats.org/officeDocument/2006/relationships/hyperlink" Target="https://youtu.be/ZYHgWUijQMc" TargetMode="External"/><Relationship Id="rId257" Type="http://schemas.openxmlformats.org/officeDocument/2006/relationships/hyperlink" Target="https://youtu.be/AsGxi4UdFMk" TargetMode="External"/><Relationship Id="rId256" Type="http://schemas.openxmlformats.org/officeDocument/2006/relationships/hyperlink" Target="https://youtu.be/MDZ6vd2RAsc" TargetMode="External"/><Relationship Id="rId255" Type="http://schemas.openxmlformats.org/officeDocument/2006/relationships/hyperlink" Target="https://youtu.be/_g6aXBxaNTc" TargetMode="External"/><Relationship Id="rId254" Type="http://schemas.openxmlformats.org/officeDocument/2006/relationships/hyperlink" Target="https://youtu.be/UGRpfgrvHuY" TargetMode="External"/><Relationship Id="rId253" Type="http://schemas.openxmlformats.org/officeDocument/2006/relationships/hyperlink" Target="https://youtu.be/wz09_MJ07YM" TargetMode="External"/><Relationship Id="rId252" Type="http://schemas.openxmlformats.org/officeDocument/2006/relationships/hyperlink" Target="https://youtu.be/KuHUs46dpFg" TargetMode="External"/><Relationship Id="rId251" Type="http://schemas.openxmlformats.org/officeDocument/2006/relationships/hyperlink" Target="https://youtu.be/JZM8l4cStIo" TargetMode="External"/><Relationship Id="rId250" Type="http://schemas.openxmlformats.org/officeDocument/2006/relationships/hyperlink" Target="https://youtu.be/SRHltcWlTVg" TargetMode="External"/><Relationship Id="rId25" Type="http://schemas.openxmlformats.org/officeDocument/2006/relationships/hyperlink" Target="https://youtu.be/qCfNUhfX-_c" TargetMode="External"/><Relationship Id="rId249" Type="http://schemas.openxmlformats.org/officeDocument/2006/relationships/hyperlink" Target="https://youtu.be/_zqHDU6dzQg" TargetMode="External"/><Relationship Id="rId248" Type="http://schemas.openxmlformats.org/officeDocument/2006/relationships/hyperlink" Target="https://youtu.be/zNLkmBJfxxI" TargetMode="External"/><Relationship Id="rId247" Type="http://schemas.openxmlformats.org/officeDocument/2006/relationships/hyperlink" Target="https://youtu.be/QLSjONOcMqw" TargetMode="External"/><Relationship Id="rId246" Type="http://schemas.openxmlformats.org/officeDocument/2006/relationships/hyperlink" Target="https://youtu.be/EPHhbFbX9y0" TargetMode="External"/><Relationship Id="rId245" Type="http://schemas.openxmlformats.org/officeDocument/2006/relationships/hyperlink" Target="https://youtu.be/uP8xpPtE7RU" TargetMode="External"/><Relationship Id="rId244" Type="http://schemas.openxmlformats.org/officeDocument/2006/relationships/hyperlink" Target="https://youtu.be/x_PjwNnsrrI" TargetMode="External"/><Relationship Id="rId243" Type="http://schemas.openxmlformats.org/officeDocument/2006/relationships/hyperlink" Target="https://youtu.be/vyNZpd_PkCc" TargetMode="External"/><Relationship Id="rId242" Type="http://schemas.openxmlformats.org/officeDocument/2006/relationships/hyperlink" Target="https://youtu.be/_8bTCDApt50" TargetMode="External"/><Relationship Id="rId241" Type="http://schemas.openxmlformats.org/officeDocument/2006/relationships/hyperlink" Target="https://youtu.be/NI6Bz3fsyqw" TargetMode="External"/><Relationship Id="rId240" Type="http://schemas.openxmlformats.org/officeDocument/2006/relationships/hyperlink" Target="https://youtu.be/3cQ31P1_8lc" TargetMode="External"/><Relationship Id="rId24" Type="http://schemas.openxmlformats.org/officeDocument/2006/relationships/hyperlink" Target="https://youtu.be/LxXIdr_jkPk" TargetMode="External"/><Relationship Id="rId239" Type="http://schemas.openxmlformats.org/officeDocument/2006/relationships/hyperlink" Target="https://youtu.be/8cHbU7Tfkt0" TargetMode="External"/><Relationship Id="rId238" Type="http://schemas.openxmlformats.org/officeDocument/2006/relationships/hyperlink" Target="https://youtu.be/nvubkh0EMpM" TargetMode="External"/><Relationship Id="rId237" Type="http://schemas.openxmlformats.org/officeDocument/2006/relationships/hyperlink" Target="https://youtu.be/Z8rShWyzGAA" TargetMode="External"/><Relationship Id="rId236" Type="http://schemas.openxmlformats.org/officeDocument/2006/relationships/hyperlink" Target="https://youtu.be/0ibXRTNE1z4" TargetMode="External"/><Relationship Id="rId235" Type="http://schemas.openxmlformats.org/officeDocument/2006/relationships/hyperlink" Target="https://youtu.be/IPYJ5E0eqb4" TargetMode="External"/><Relationship Id="rId234" Type="http://schemas.openxmlformats.org/officeDocument/2006/relationships/hyperlink" Target="https://youtu.be/D4IkEXbcmHM" TargetMode="External"/><Relationship Id="rId233" Type="http://schemas.openxmlformats.org/officeDocument/2006/relationships/hyperlink" Target="https://youtu.be/NZLIrs7FRUQ" TargetMode="External"/><Relationship Id="rId232" Type="http://schemas.openxmlformats.org/officeDocument/2006/relationships/hyperlink" Target="https://youtu.be/QLly_VEWeRQ" TargetMode="External"/><Relationship Id="rId231" Type="http://schemas.openxmlformats.org/officeDocument/2006/relationships/hyperlink" Target="https://youtu.be/0sxuvQ6IokA" TargetMode="External"/><Relationship Id="rId230" Type="http://schemas.openxmlformats.org/officeDocument/2006/relationships/hyperlink" Target="https://youtu.be/CXfVTYPF230" TargetMode="External"/><Relationship Id="rId23" Type="http://schemas.openxmlformats.org/officeDocument/2006/relationships/hyperlink" Target="https://youtu.be/nHq_24h2aQs" TargetMode="External"/><Relationship Id="rId229" Type="http://schemas.openxmlformats.org/officeDocument/2006/relationships/hyperlink" Target="https://youtu.be/ASBL9h-W9xA" TargetMode="External"/><Relationship Id="rId228" Type="http://schemas.openxmlformats.org/officeDocument/2006/relationships/hyperlink" Target="https://youtu.be/1s1WsH0pdMk" TargetMode="External"/><Relationship Id="rId227" Type="http://schemas.openxmlformats.org/officeDocument/2006/relationships/hyperlink" Target="https://youtu.be/v0VEH9hDOd8" TargetMode="External"/><Relationship Id="rId226" Type="http://schemas.openxmlformats.org/officeDocument/2006/relationships/hyperlink" Target="https://youtu.be/sr3YNvuS9LY" TargetMode="External"/><Relationship Id="rId225" Type="http://schemas.openxmlformats.org/officeDocument/2006/relationships/hyperlink" Target="https://youtu.be/VzHQb9l5iFw" TargetMode="External"/><Relationship Id="rId224" Type="http://schemas.openxmlformats.org/officeDocument/2006/relationships/hyperlink" Target="https://youtu.be/BZQUbBd2SwI" TargetMode="External"/><Relationship Id="rId223" Type="http://schemas.openxmlformats.org/officeDocument/2006/relationships/hyperlink" Target="https://youtu.be/dJW60ax1Rkw" TargetMode="External"/><Relationship Id="rId222" Type="http://schemas.openxmlformats.org/officeDocument/2006/relationships/hyperlink" Target="https://youtu.be/Ep_IXHUYgPo" TargetMode="External"/><Relationship Id="rId221" Type="http://schemas.openxmlformats.org/officeDocument/2006/relationships/hyperlink" Target="https://youtu.be/Ivc1TpVlXck" TargetMode="External"/><Relationship Id="rId220" Type="http://schemas.openxmlformats.org/officeDocument/2006/relationships/hyperlink" Target="https://youtu.be/ajwlDGvRieo" TargetMode="External"/><Relationship Id="rId22" Type="http://schemas.openxmlformats.org/officeDocument/2006/relationships/hyperlink" Target="https://youtu.be/obg-CCqu2x4" TargetMode="External"/><Relationship Id="rId219" Type="http://schemas.openxmlformats.org/officeDocument/2006/relationships/hyperlink" Target="https://youtu.be/_8NzBqkFb8k" TargetMode="External"/><Relationship Id="rId218" Type="http://schemas.openxmlformats.org/officeDocument/2006/relationships/hyperlink" Target="https://youtu.be/J5lOaDQugMM" TargetMode="External"/><Relationship Id="rId217" Type="http://schemas.openxmlformats.org/officeDocument/2006/relationships/hyperlink" Target="https://youtu.be/woADaxDwBHI" TargetMode="External"/><Relationship Id="rId216" Type="http://schemas.openxmlformats.org/officeDocument/2006/relationships/hyperlink" Target="https://youtu.be/Bq6_cb5xp48" TargetMode="External"/><Relationship Id="rId215" Type="http://schemas.openxmlformats.org/officeDocument/2006/relationships/hyperlink" Target="https://youtu.be/OgzuWtV2RRY" TargetMode="External"/><Relationship Id="rId214" Type="http://schemas.openxmlformats.org/officeDocument/2006/relationships/hyperlink" Target="https://youtu.be/drjDb6Q1m5Q" TargetMode="External"/><Relationship Id="rId213" Type="http://schemas.openxmlformats.org/officeDocument/2006/relationships/hyperlink" Target="https://youtu.be/RqQytx1exFo" TargetMode="External"/><Relationship Id="rId212" Type="http://schemas.openxmlformats.org/officeDocument/2006/relationships/hyperlink" Target="https://youtu.be/zg9ywujoBCc" TargetMode="External"/><Relationship Id="rId211" Type="http://schemas.openxmlformats.org/officeDocument/2006/relationships/hyperlink" Target="https://youtu.be/o_I-lY7ueog" TargetMode="External"/><Relationship Id="rId210" Type="http://schemas.openxmlformats.org/officeDocument/2006/relationships/hyperlink" Target="https://youtu.be/nzlICEExiX4" TargetMode="External"/><Relationship Id="rId21" Type="http://schemas.openxmlformats.org/officeDocument/2006/relationships/hyperlink" Target="https://youtu.be/b4K08cpvMsA" TargetMode="External"/><Relationship Id="rId209" Type="http://schemas.openxmlformats.org/officeDocument/2006/relationships/hyperlink" Target="https://youtu.be/Rf6Uc7Z3OOY" TargetMode="External"/><Relationship Id="rId208" Type="http://schemas.openxmlformats.org/officeDocument/2006/relationships/hyperlink" Target="https://youtu.be/grvwnqjjK6k" TargetMode="External"/><Relationship Id="rId207" Type="http://schemas.openxmlformats.org/officeDocument/2006/relationships/hyperlink" Target="https://youtu.be/HeBylVl7VJA" TargetMode="External"/><Relationship Id="rId206" Type="http://schemas.openxmlformats.org/officeDocument/2006/relationships/hyperlink" Target="https://youtu.be/yHWTMf2yt9c" TargetMode="External"/><Relationship Id="rId205" Type="http://schemas.openxmlformats.org/officeDocument/2006/relationships/hyperlink" Target="https://youtu.be/I4cieUXJpJo" TargetMode="External"/><Relationship Id="rId204" Type="http://schemas.openxmlformats.org/officeDocument/2006/relationships/hyperlink" Target="https://youtu.be/VbnU2QPQcHA" TargetMode="External"/><Relationship Id="rId203" Type="http://schemas.openxmlformats.org/officeDocument/2006/relationships/hyperlink" Target="https://youtu.be/xTI8j5VhP7U" TargetMode="External"/><Relationship Id="rId202" Type="http://schemas.openxmlformats.org/officeDocument/2006/relationships/hyperlink" Target="https://youtu.be/OFg5FB-nabE" TargetMode="External"/><Relationship Id="rId201" Type="http://schemas.openxmlformats.org/officeDocument/2006/relationships/hyperlink" Target="https://youtu.be/tWAB-QD5OFQ" TargetMode="External"/><Relationship Id="rId200" Type="http://schemas.openxmlformats.org/officeDocument/2006/relationships/hyperlink" Target="https://youtu.be/prNNI_UZKVE" TargetMode="External"/><Relationship Id="rId20" Type="http://schemas.openxmlformats.org/officeDocument/2006/relationships/hyperlink" Target="https://youtu.be/PLquQERr0as" TargetMode="External"/><Relationship Id="rId2" Type="http://schemas.openxmlformats.org/officeDocument/2006/relationships/hyperlink" Target="https://files.afu.se/Downloads/Transcripts/Skeptic%20Zone%20(Richard%20Saunders)/" TargetMode="External"/><Relationship Id="rId199" Type="http://schemas.openxmlformats.org/officeDocument/2006/relationships/hyperlink" Target="https://youtu.be/1Xb8sEHT27U" TargetMode="External"/><Relationship Id="rId198" Type="http://schemas.openxmlformats.org/officeDocument/2006/relationships/hyperlink" Target="https://youtu.be/fHP7qFmc_s4" TargetMode="External"/><Relationship Id="rId197" Type="http://schemas.openxmlformats.org/officeDocument/2006/relationships/hyperlink" Target="https://youtu.be/C_CnlbTeqXg" TargetMode="External"/><Relationship Id="rId196" Type="http://schemas.openxmlformats.org/officeDocument/2006/relationships/hyperlink" Target="https://youtu.be/dn5eD--pvLY" TargetMode="External"/><Relationship Id="rId195" Type="http://schemas.openxmlformats.org/officeDocument/2006/relationships/hyperlink" Target="https://youtu.be/TalnfeTks0s" TargetMode="External"/><Relationship Id="rId194" Type="http://schemas.openxmlformats.org/officeDocument/2006/relationships/hyperlink" Target="https://youtu.be/640zWWa2WzE" TargetMode="External"/><Relationship Id="rId193" Type="http://schemas.openxmlformats.org/officeDocument/2006/relationships/hyperlink" Target="https://youtu.be/owP5jCyV4cM" TargetMode="External"/><Relationship Id="rId192" Type="http://schemas.openxmlformats.org/officeDocument/2006/relationships/hyperlink" Target="https://youtu.be/plcfYy5oEHc" TargetMode="External"/><Relationship Id="rId191" Type="http://schemas.openxmlformats.org/officeDocument/2006/relationships/hyperlink" Target="https://youtu.be/AhvLdC4Wlbs" TargetMode="External"/><Relationship Id="rId190" Type="http://schemas.openxmlformats.org/officeDocument/2006/relationships/hyperlink" Target="https://youtu.be/ZKCmNc-KDAg" TargetMode="External"/><Relationship Id="rId19" Type="http://schemas.openxmlformats.org/officeDocument/2006/relationships/hyperlink" Target="https://youtu.be/A-WNQIyBSSA" TargetMode="External"/><Relationship Id="rId189" Type="http://schemas.openxmlformats.org/officeDocument/2006/relationships/hyperlink" Target="https://youtu.be/7FpfRIsfckY" TargetMode="External"/><Relationship Id="rId188" Type="http://schemas.openxmlformats.org/officeDocument/2006/relationships/hyperlink" Target="https://youtu.be/TS8u-lBVhto" TargetMode="External"/><Relationship Id="rId187" Type="http://schemas.openxmlformats.org/officeDocument/2006/relationships/hyperlink" Target="https://youtu.be/lD8h9fhJmGM" TargetMode="External"/><Relationship Id="rId186" Type="http://schemas.openxmlformats.org/officeDocument/2006/relationships/hyperlink" Target="https://youtu.be/2nKYmnbgpOU" TargetMode="External"/><Relationship Id="rId185" Type="http://schemas.openxmlformats.org/officeDocument/2006/relationships/hyperlink" Target="https://youtu.be/yEI-VPi0Eus" TargetMode="External"/><Relationship Id="rId184" Type="http://schemas.openxmlformats.org/officeDocument/2006/relationships/hyperlink" Target="https://youtu.be/I14rsdLq6sY" TargetMode="External"/><Relationship Id="rId183" Type="http://schemas.openxmlformats.org/officeDocument/2006/relationships/hyperlink" Target="https://youtu.be/t_vNShJKsBQ" TargetMode="External"/><Relationship Id="rId182" Type="http://schemas.openxmlformats.org/officeDocument/2006/relationships/hyperlink" Target="https://youtu.be/fqGenkAf1g4" TargetMode="External"/><Relationship Id="rId181" Type="http://schemas.openxmlformats.org/officeDocument/2006/relationships/hyperlink" Target="https://youtu.be/vyUlxSq3NV8" TargetMode="External"/><Relationship Id="rId180" Type="http://schemas.openxmlformats.org/officeDocument/2006/relationships/hyperlink" Target="https://youtu.be/2yTf5cvE10A" TargetMode="External"/><Relationship Id="rId18" Type="http://schemas.openxmlformats.org/officeDocument/2006/relationships/hyperlink" Target="https://youtu.be/iHZ8z9eigK8" TargetMode="External"/><Relationship Id="rId179" Type="http://schemas.openxmlformats.org/officeDocument/2006/relationships/hyperlink" Target="https://youtu.be/-9gIzWGCtfo" TargetMode="External"/><Relationship Id="rId178" Type="http://schemas.openxmlformats.org/officeDocument/2006/relationships/hyperlink" Target="https://youtu.be/SGhPFe4Wmbg" TargetMode="External"/><Relationship Id="rId177" Type="http://schemas.openxmlformats.org/officeDocument/2006/relationships/hyperlink" Target="https://youtu.be/Rc1SMfoarTA" TargetMode="External"/><Relationship Id="rId176" Type="http://schemas.openxmlformats.org/officeDocument/2006/relationships/hyperlink" Target="https://youtu.be/J-7hHgiPuFs" TargetMode="External"/><Relationship Id="rId175" Type="http://schemas.openxmlformats.org/officeDocument/2006/relationships/hyperlink" Target="https://youtu.be/C51xIqYVNzA" TargetMode="External"/><Relationship Id="rId174" Type="http://schemas.openxmlformats.org/officeDocument/2006/relationships/hyperlink" Target="https://youtu.be/mN2rXXTuELk" TargetMode="External"/><Relationship Id="rId173" Type="http://schemas.openxmlformats.org/officeDocument/2006/relationships/hyperlink" Target="https://youtu.be/ukqsZYHLcuI" TargetMode="External"/><Relationship Id="rId172" Type="http://schemas.openxmlformats.org/officeDocument/2006/relationships/hyperlink" Target="https://youtu.be/wNpEZ1kYNGM" TargetMode="External"/><Relationship Id="rId171" Type="http://schemas.openxmlformats.org/officeDocument/2006/relationships/hyperlink" Target="https://youtu.be/pb-ROOlFHJg" TargetMode="External"/><Relationship Id="rId170" Type="http://schemas.openxmlformats.org/officeDocument/2006/relationships/hyperlink" Target="https://youtu.be/mL2Pvb9YYyo" TargetMode="External"/><Relationship Id="rId17" Type="http://schemas.openxmlformats.org/officeDocument/2006/relationships/hyperlink" Target="https://youtu.be/PUwjBmwYHl8" TargetMode="External"/><Relationship Id="rId169" Type="http://schemas.openxmlformats.org/officeDocument/2006/relationships/hyperlink" Target="https://youtu.be/XU6iLFfjCSk" TargetMode="External"/><Relationship Id="rId168" Type="http://schemas.openxmlformats.org/officeDocument/2006/relationships/hyperlink" Target="https://youtu.be/b6TSCNVeMAo" TargetMode="External"/><Relationship Id="rId167" Type="http://schemas.openxmlformats.org/officeDocument/2006/relationships/hyperlink" Target="https://youtu.be/zlS9R_mR2hA" TargetMode="External"/><Relationship Id="rId166" Type="http://schemas.openxmlformats.org/officeDocument/2006/relationships/hyperlink" Target="https://youtu.be/NWGcuCj2t2M" TargetMode="External"/><Relationship Id="rId165" Type="http://schemas.openxmlformats.org/officeDocument/2006/relationships/hyperlink" Target="https://youtu.be/gtVZCKC7_k0" TargetMode="External"/><Relationship Id="rId164" Type="http://schemas.openxmlformats.org/officeDocument/2006/relationships/hyperlink" Target="https://youtu.be/m2r1gH0qqPk" TargetMode="External"/><Relationship Id="rId163" Type="http://schemas.openxmlformats.org/officeDocument/2006/relationships/hyperlink" Target="https://youtu.be/TfCWV-E1-ns" TargetMode="External"/><Relationship Id="rId162" Type="http://schemas.openxmlformats.org/officeDocument/2006/relationships/hyperlink" Target="https://youtu.be/yW2uL5kRG0I" TargetMode="External"/><Relationship Id="rId161" Type="http://schemas.openxmlformats.org/officeDocument/2006/relationships/hyperlink" Target="https://youtu.be/o-iPyC3nh_8" TargetMode="External"/><Relationship Id="rId160" Type="http://schemas.openxmlformats.org/officeDocument/2006/relationships/hyperlink" Target="https://youtu.be/V28XFrZJMeY" TargetMode="External"/><Relationship Id="rId16" Type="http://schemas.openxmlformats.org/officeDocument/2006/relationships/hyperlink" Target="https://youtu.be/Yo5N7XqhiqQ" TargetMode="External"/><Relationship Id="rId159" Type="http://schemas.openxmlformats.org/officeDocument/2006/relationships/hyperlink" Target="https://youtu.be/TMjNWI7RTZ4" TargetMode="External"/><Relationship Id="rId158" Type="http://schemas.openxmlformats.org/officeDocument/2006/relationships/hyperlink" Target="https://youtu.be/dEitcWjY6Ak" TargetMode="External"/><Relationship Id="rId157" Type="http://schemas.openxmlformats.org/officeDocument/2006/relationships/hyperlink" Target="https://youtu.be/MFNAD6x7nVc" TargetMode="External"/><Relationship Id="rId156" Type="http://schemas.openxmlformats.org/officeDocument/2006/relationships/hyperlink" Target="https://youtu.be/WVqu2SW79GM" TargetMode="External"/><Relationship Id="rId155" Type="http://schemas.openxmlformats.org/officeDocument/2006/relationships/hyperlink" Target="https://youtu.be/JNMtyjlPAyY" TargetMode="External"/><Relationship Id="rId154" Type="http://schemas.openxmlformats.org/officeDocument/2006/relationships/hyperlink" Target="https://youtu.be/qhpcLPAG1YM" TargetMode="External"/><Relationship Id="rId153" Type="http://schemas.openxmlformats.org/officeDocument/2006/relationships/hyperlink" Target="https://youtu.be/QmZnvByeOko" TargetMode="External"/><Relationship Id="rId152" Type="http://schemas.openxmlformats.org/officeDocument/2006/relationships/hyperlink" Target="https://youtu.be/mkMiIEd2roE" TargetMode="External"/><Relationship Id="rId151" Type="http://schemas.openxmlformats.org/officeDocument/2006/relationships/hyperlink" Target="https://youtu.be/3o8zPTNBu-k" TargetMode="External"/><Relationship Id="rId150" Type="http://schemas.openxmlformats.org/officeDocument/2006/relationships/hyperlink" Target="https://youtu.be/0G0o3_fIW0M" TargetMode="External"/><Relationship Id="rId15" Type="http://schemas.openxmlformats.org/officeDocument/2006/relationships/hyperlink" Target="https://youtu.be/9L80X9VmZPk" TargetMode="External"/><Relationship Id="rId149" Type="http://schemas.openxmlformats.org/officeDocument/2006/relationships/hyperlink" Target="https://youtu.be/5ZCvBKzO6vE" TargetMode="External"/><Relationship Id="rId148" Type="http://schemas.openxmlformats.org/officeDocument/2006/relationships/hyperlink" Target="https://youtu.be/mtUdGtmZb2g" TargetMode="External"/><Relationship Id="rId147" Type="http://schemas.openxmlformats.org/officeDocument/2006/relationships/hyperlink" Target="https://youtu.be/4l3dUOWJnOA" TargetMode="External"/><Relationship Id="rId146" Type="http://schemas.openxmlformats.org/officeDocument/2006/relationships/hyperlink" Target="https://youtu.be/kyJ52Own3hM" TargetMode="External"/><Relationship Id="rId145" Type="http://schemas.openxmlformats.org/officeDocument/2006/relationships/hyperlink" Target="https://youtu.be/LuM1O6u-8m8" TargetMode="External"/><Relationship Id="rId144" Type="http://schemas.openxmlformats.org/officeDocument/2006/relationships/hyperlink" Target="https://youtu.be/8O8PxiE4qeE" TargetMode="External"/><Relationship Id="rId143" Type="http://schemas.openxmlformats.org/officeDocument/2006/relationships/hyperlink" Target="https://youtu.be/_w2BDeXg6jE" TargetMode="External"/><Relationship Id="rId142" Type="http://schemas.openxmlformats.org/officeDocument/2006/relationships/hyperlink" Target="https://youtu.be/E_jnvfJxhTk" TargetMode="External"/><Relationship Id="rId141" Type="http://schemas.openxmlformats.org/officeDocument/2006/relationships/hyperlink" Target="https://youtu.be/BtvwNPFtJUk" TargetMode="External"/><Relationship Id="rId140" Type="http://schemas.openxmlformats.org/officeDocument/2006/relationships/hyperlink" Target="https://youtu.be/uINRN2NTMbQ" TargetMode="External"/><Relationship Id="rId14" Type="http://schemas.openxmlformats.org/officeDocument/2006/relationships/hyperlink" Target="https://youtu.be/tiAtLdlKsFo" TargetMode="External"/><Relationship Id="rId139" Type="http://schemas.openxmlformats.org/officeDocument/2006/relationships/hyperlink" Target="https://youtu.be/fXIvh9GjOkg" TargetMode="External"/><Relationship Id="rId138" Type="http://schemas.openxmlformats.org/officeDocument/2006/relationships/hyperlink" Target="https://youtu.be/jAFlj76Kjco" TargetMode="External"/><Relationship Id="rId137" Type="http://schemas.openxmlformats.org/officeDocument/2006/relationships/hyperlink" Target="https://youtu.be/xmFETu7fNb8" TargetMode="External"/><Relationship Id="rId136" Type="http://schemas.openxmlformats.org/officeDocument/2006/relationships/hyperlink" Target="https://youtu.be/vXGWNkZf3zc" TargetMode="External"/><Relationship Id="rId135" Type="http://schemas.openxmlformats.org/officeDocument/2006/relationships/hyperlink" Target="https://youtu.be/qqxMxfQKL0Q" TargetMode="External"/><Relationship Id="rId134" Type="http://schemas.openxmlformats.org/officeDocument/2006/relationships/hyperlink" Target="https://youtu.be/q2tXdLUens0" TargetMode="External"/><Relationship Id="rId133" Type="http://schemas.openxmlformats.org/officeDocument/2006/relationships/hyperlink" Target="https://youtu.be/9I_j6XUT6UI" TargetMode="External"/><Relationship Id="rId132" Type="http://schemas.openxmlformats.org/officeDocument/2006/relationships/hyperlink" Target="https://youtu.be/qym28hUJBec" TargetMode="External"/><Relationship Id="rId131" Type="http://schemas.openxmlformats.org/officeDocument/2006/relationships/hyperlink" Target="https://youtu.be/7PvBafi2VGA" TargetMode="External"/><Relationship Id="rId130" Type="http://schemas.openxmlformats.org/officeDocument/2006/relationships/hyperlink" Target="https://youtu.be/1WJGuA0x5BE" TargetMode="External"/><Relationship Id="rId13" Type="http://schemas.openxmlformats.org/officeDocument/2006/relationships/hyperlink" Target="https://youtu.be/z5uWZbNHvrY" TargetMode="External"/><Relationship Id="rId129" Type="http://schemas.openxmlformats.org/officeDocument/2006/relationships/hyperlink" Target="https://youtu.be/JK45fgFKODc" TargetMode="External"/><Relationship Id="rId128" Type="http://schemas.openxmlformats.org/officeDocument/2006/relationships/hyperlink" Target="https://youtu.be/BBGQdDCAPbI" TargetMode="External"/><Relationship Id="rId127" Type="http://schemas.openxmlformats.org/officeDocument/2006/relationships/hyperlink" Target="https://youtu.be/EFbVB0W4HjU" TargetMode="External"/><Relationship Id="rId126" Type="http://schemas.openxmlformats.org/officeDocument/2006/relationships/hyperlink" Target="https://youtu.be/gpqwbC5ONfE" TargetMode="External"/><Relationship Id="rId125" Type="http://schemas.openxmlformats.org/officeDocument/2006/relationships/hyperlink" Target="https://youtu.be/V6Dxo42dta4" TargetMode="External"/><Relationship Id="rId124" Type="http://schemas.openxmlformats.org/officeDocument/2006/relationships/hyperlink" Target="https://youtu.be/8caKH6gjlQA" TargetMode="External"/><Relationship Id="rId123" Type="http://schemas.openxmlformats.org/officeDocument/2006/relationships/hyperlink" Target="https://youtu.be/bd-v8J6PZKg" TargetMode="External"/><Relationship Id="rId122" Type="http://schemas.openxmlformats.org/officeDocument/2006/relationships/hyperlink" Target="https://youtu.be/4shECw8cBp4" TargetMode="External"/><Relationship Id="rId121" Type="http://schemas.openxmlformats.org/officeDocument/2006/relationships/hyperlink" Target="https://youtu.be/XcLUldUb8Ng" TargetMode="External"/><Relationship Id="rId120" Type="http://schemas.openxmlformats.org/officeDocument/2006/relationships/hyperlink" Target="https://youtu.be/ZSs6lNvI-CE" TargetMode="External"/><Relationship Id="rId12" Type="http://schemas.openxmlformats.org/officeDocument/2006/relationships/hyperlink" Target="https://youtu.be/bFHtdPLD0ZM" TargetMode="External"/><Relationship Id="rId119" Type="http://schemas.openxmlformats.org/officeDocument/2006/relationships/hyperlink" Target="https://youtu.be/xdb5qr-MoGs" TargetMode="External"/><Relationship Id="rId118" Type="http://schemas.openxmlformats.org/officeDocument/2006/relationships/hyperlink" Target="https://youtu.be/pRGOgg0Dq0I" TargetMode="External"/><Relationship Id="rId117" Type="http://schemas.openxmlformats.org/officeDocument/2006/relationships/hyperlink" Target="https://youtu.be/BqeAuh3Ww6o" TargetMode="External"/><Relationship Id="rId116" Type="http://schemas.openxmlformats.org/officeDocument/2006/relationships/hyperlink" Target="https://youtu.be/wKZLePZXXCo" TargetMode="External"/><Relationship Id="rId115" Type="http://schemas.openxmlformats.org/officeDocument/2006/relationships/hyperlink" Target="https://youtu.be/ykB67Sj5cYs" TargetMode="External"/><Relationship Id="rId114" Type="http://schemas.openxmlformats.org/officeDocument/2006/relationships/hyperlink" Target="https://youtu.be/MW7DBbipEIc" TargetMode="External"/><Relationship Id="rId113" Type="http://schemas.openxmlformats.org/officeDocument/2006/relationships/hyperlink" Target="https://youtu.be/jnGr2XP7hYY" TargetMode="External"/><Relationship Id="rId112" Type="http://schemas.openxmlformats.org/officeDocument/2006/relationships/hyperlink" Target="https://youtu.be/Hg21m7y9ODw" TargetMode="External"/><Relationship Id="rId111" Type="http://schemas.openxmlformats.org/officeDocument/2006/relationships/hyperlink" Target="https://youtu.be/nCrI5va85ZM" TargetMode="External"/><Relationship Id="rId110" Type="http://schemas.openxmlformats.org/officeDocument/2006/relationships/hyperlink" Target="https://youtu.be/iJar5V9qthw" TargetMode="External"/><Relationship Id="rId11" Type="http://schemas.openxmlformats.org/officeDocument/2006/relationships/hyperlink" Target="https://youtu.be/TBaRHv98StU" TargetMode="External"/><Relationship Id="rId109" Type="http://schemas.openxmlformats.org/officeDocument/2006/relationships/hyperlink" Target="https://youtu.be/RWFbBW4iPM8" TargetMode="External"/><Relationship Id="rId108" Type="http://schemas.openxmlformats.org/officeDocument/2006/relationships/hyperlink" Target="https://youtu.be/5kF02loJYac" TargetMode="External"/><Relationship Id="rId107" Type="http://schemas.openxmlformats.org/officeDocument/2006/relationships/hyperlink" Target="https://youtu.be/DZfGcToj744" TargetMode="External"/><Relationship Id="rId106" Type="http://schemas.openxmlformats.org/officeDocument/2006/relationships/hyperlink" Target="https://youtu.be/vcwu-nMuFNQ" TargetMode="External"/><Relationship Id="rId105" Type="http://schemas.openxmlformats.org/officeDocument/2006/relationships/hyperlink" Target="https://youtu.be/W3gTvf0E6ss" TargetMode="External"/><Relationship Id="rId104" Type="http://schemas.openxmlformats.org/officeDocument/2006/relationships/hyperlink" Target="https://youtu.be/JSZbSLBwJWE" TargetMode="External"/><Relationship Id="rId103" Type="http://schemas.openxmlformats.org/officeDocument/2006/relationships/hyperlink" Target="https://youtu.be/rgVxafd47LI" TargetMode="External"/><Relationship Id="rId102" Type="http://schemas.openxmlformats.org/officeDocument/2006/relationships/hyperlink" Target="https://youtu.be/q63moxKeE8c" TargetMode="External"/><Relationship Id="rId101" Type="http://schemas.openxmlformats.org/officeDocument/2006/relationships/hyperlink" Target="https://youtu.be/_eB433u2yRE" TargetMode="External"/><Relationship Id="rId100" Type="http://schemas.openxmlformats.org/officeDocument/2006/relationships/hyperlink" Target="https://youtu.be/bBeq19pB6UQ" TargetMode="External"/><Relationship Id="rId10" Type="http://schemas.openxmlformats.org/officeDocument/2006/relationships/hyperlink" Target="https://youtu.be/2iTS6SKo94Q" TargetMode="External"/><Relationship Id="rId1" Type="http://schemas.openxmlformats.org/officeDocument/2006/relationships/hyperlink" Target="https://youtu.be/H0B7slWbuY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88"/>
  <sheetViews>
    <sheetView tabSelected="1" workbookViewId="0">
      <selection activeCell="A1" sqref="F$1:XFD$1048576 A$1: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315" spans="1:13">
      <c r="A2" s="1" t="s">
        <v>12</v>
      </c>
      <c r="B2" s="1" t="s">
        <v>13</v>
      </c>
      <c r="C2" s="4" t="s">
        <v>14</v>
      </c>
      <c r="D2" s="1" t="s">
        <v>15</v>
      </c>
      <c r="E2" s="1" t="s">
        <v>16</v>
      </c>
      <c r="F2" s="4" t="s">
        <v>17</v>
      </c>
      <c r="G2" s="1" t="s">
        <v>18</v>
      </c>
      <c r="H2" s="1" t="s">
        <v>19</v>
      </c>
      <c r="I2" s="1" t="s">
        <v>20</v>
      </c>
      <c r="J2" s="1" t="s">
        <v>21</v>
      </c>
      <c r="K2" s="1" t="s">
        <v>22</v>
      </c>
      <c r="L2" s="1" t="str">
        <f>HYPERLINK("https://files.afu.se/Downloads/Transcripts/Skeptic%20Zone%20(Richard%20Saunders)/2023 06 25 - skepticzonepodcast - The Skeptic Zone %23768 - 25.June.2023_H0B7slWbuYg - transcript (automated).pdf","Transcript Link")</f>
        <v>Transcript Link</v>
      </c>
      <c r="M2" s="2" t="str">
        <f>HYPERLINK("https://files.afu.se/Downloads/Transcripts/Skeptic%20Zone%20(Richard%20Saunders)/2023 06 25 - skepticzonepodcast - The Skeptic Zone %23768 - 25.June.2023_H0B7slWbuYg - transcript (automated).pdf","Transcript Link")</f>
        <v>Transcript Link</v>
      </c>
    </row>
    <row r="3" ht="409.5" spans="1:13">
      <c r="A3" s="1" t="s">
        <v>23</v>
      </c>
      <c r="B3" s="1" t="s">
        <v>13</v>
      </c>
      <c r="C3" s="4" t="s">
        <v>24</v>
      </c>
      <c r="D3" s="1" t="s">
        <v>25</v>
      </c>
      <c r="E3" s="1" t="s">
        <v>26</v>
      </c>
      <c r="F3" s="4" t="s">
        <v>17</v>
      </c>
      <c r="G3" s="1" t="s">
        <v>18</v>
      </c>
      <c r="H3" s="1" t="s">
        <v>19</v>
      </c>
      <c r="I3" s="1" t="s">
        <v>20</v>
      </c>
      <c r="J3" s="1" t="s">
        <v>27</v>
      </c>
      <c r="K3" s="1" t="s">
        <v>22</v>
      </c>
      <c r="L3" s="1" t="str">
        <f>HYPERLINK("https://files.afu.se/Downloads/Transcripts/Skeptic%20Zone%20(Richard%20Saunders)/2023 06 18 - skepticzonepodcast - The Skeptic Zone %23767 - 18.June.2023_RFHsEXyGgws - transcript (automated).pdf","Transcript Link")</f>
        <v>Transcript Link</v>
      </c>
      <c r="M3" s="2" t="str">
        <f>HYPERLINK("https://files.afu.se/Downloads/Transcripts/Skeptic%20Zone%20(Richard%20Saunders)/2023 06 18 - skepticzonepodcast - The Skeptic Zone %23767 - 18.June.2023_RFHsEXyGgws - transcript (automated).pdf","Transcript Link")</f>
        <v>Transcript Link</v>
      </c>
    </row>
    <row r="4" ht="409.5" spans="1:13">
      <c r="A4" s="1" t="s">
        <v>28</v>
      </c>
      <c r="B4" s="1" t="s">
        <v>13</v>
      </c>
      <c r="C4" s="4" t="s">
        <v>29</v>
      </c>
      <c r="D4" s="1" t="s">
        <v>30</v>
      </c>
      <c r="E4" s="1" t="s">
        <v>31</v>
      </c>
      <c r="F4" s="4" t="s">
        <v>17</v>
      </c>
      <c r="G4" s="1" t="s">
        <v>18</v>
      </c>
      <c r="H4" s="1" t="s">
        <v>19</v>
      </c>
      <c r="I4" s="1" t="s">
        <v>20</v>
      </c>
      <c r="J4" s="1" t="s">
        <v>32</v>
      </c>
      <c r="K4" s="1" t="s">
        <v>22</v>
      </c>
      <c r="L4" s="1" t="str">
        <f>HYPERLINK("https://files.afu.se/Downloads/Transcripts/Skeptic%20Zone%20(Richard%20Saunders)/2023 06 10 - skepticzonepodcast - The Skeptic Zone %23766 - 11.June.2023_Ve52plEV7VI - transcript (automated).pdf","Transcript Link")</f>
        <v>Transcript Link</v>
      </c>
      <c r="M4" s="2" t="str">
        <f>HYPERLINK("https://files.afu.se/Downloads/Transcripts/Skeptic%20Zone%20(Richard%20Saunders)/2023 06 10 - skepticzonepodcast - The Skeptic Zone %23766 - 11.June.2023_Ve52plEV7VI - transcript (automated).pdf","Transcript Link")</f>
        <v>Transcript Link</v>
      </c>
    </row>
    <row r="5" ht="409.5" spans="1:13">
      <c r="A5" s="1" t="s">
        <v>33</v>
      </c>
      <c r="B5" s="1" t="s">
        <v>13</v>
      </c>
      <c r="C5" s="4" t="s">
        <v>34</v>
      </c>
      <c r="D5" s="1" t="s">
        <v>35</v>
      </c>
      <c r="E5" s="1" t="s">
        <v>36</v>
      </c>
      <c r="F5" s="4" t="s">
        <v>17</v>
      </c>
      <c r="G5" s="1" t="s">
        <v>18</v>
      </c>
      <c r="H5" s="1" t="s">
        <v>19</v>
      </c>
      <c r="I5" s="1" t="s">
        <v>20</v>
      </c>
      <c r="J5" s="1" t="s">
        <v>37</v>
      </c>
      <c r="K5" s="1" t="s">
        <v>22</v>
      </c>
      <c r="L5" s="1" t="str">
        <f>HYPERLINK("https://files.afu.se/Downloads/Transcripts/Skeptic%20Zone%20(Richard%20Saunders)/2023 06 03 - skepticzonepodcast - The Skeptic Zone %23765 - 4.June.2023_ndGESppg8ZE - transcript (automated).pdf","Transcript Link")</f>
        <v>Transcript Link</v>
      </c>
      <c r="M5" s="2" t="str">
        <f>HYPERLINK("https://files.afu.se/Downloads/Transcripts/Skeptic%20Zone%20(Richard%20Saunders)/2023 06 03 - skepticzonepodcast - The Skeptic Zone %23765 - 4.June.2023_ndGESppg8ZE - transcript (automated).pdf","Transcript Link")</f>
        <v>Transcript Link</v>
      </c>
    </row>
    <row r="6" ht="409.5" spans="1:13">
      <c r="A6" s="1" t="s">
        <v>38</v>
      </c>
      <c r="B6" s="1" t="s">
        <v>13</v>
      </c>
      <c r="C6" s="4" t="s">
        <v>39</v>
      </c>
      <c r="D6" s="1" t="s">
        <v>40</v>
      </c>
      <c r="E6" s="1" t="s">
        <v>41</v>
      </c>
      <c r="F6" s="4" t="s">
        <v>17</v>
      </c>
      <c r="G6" s="1" t="s">
        <v>18</v>
      </c>
      <c r="H6" s="1" t="s">
        <v>19</v>
      </c>
      <c r="I6" s="1" t="s">
        <v>20</v>
      </c>
      <c r="J6" s="1" t="s">
        <v>42</v>
      </c>
      <c r="K6" s="1" t="s">
        <v>22</v>
      </c>
      <c r="L6" s="1" t="str">
        <f>HYPERLINK("https://files.afu.se/Downloads/Transcripts/Skeptic%20Zone%20(Richard%20Saunders)/2023 05 27 - skepticzonepodcast - The Skeptic Zone %23764 - 28.May.2023_H-Y4bmDMreA - transcript (automated).pdf","Transcript Link")</f>
        <v>Transcript Link</v>
      </c>
      <c r="M6" s="2" t="str">
        <f>HYPERLINK("https://files.afu.se/Downloads/Transcripts/Skeptic%20Zone%20(Richard%20Saunders)/2023 05 27 - skepticzonepodcast - The Skeptic Zone %23764 - 28.May.2023_H-Y4bmDMreA - transcript (automated).pdf","Transcript Link")</f>
        <v>Transcript Link</v>
      </c>
    </row>
    <row r="7" ht="405" spans="1:13">
      <c r="A7" s="1" t="s">
        <v>43</v>
      </c>
      <c r="B7" s="1" t="s">
        <v>13</v>
      </c>
      <c r="C7" s="4" t="s">
        <v>44</v>
      </c>
      <c r="D7" s="1" t="s">
        <v>45</v>
      </c>
      <c r="E7" s="1" t="s">
        <v>46</v>
      </c>
      <c r="F7" s="4" t="s">
        <v>17</v>
      </c>
      <c r="G7" s="1" t="s">
        <v>18</v>
      </c>
      <c r="H7" s="1" t="s">
        <v>19</v>
      </c>
      <c r="I7" s="1" t="s">
        <v>20</v>
      </c>
      <c r="J7" s="1" t="s">
        <v>47</v>
      </c>
      <c r="K7" s="1" t="s">
        <v>22</v>
      </c>
      <c r="L7" s="1" t="str">
        <f>HYPERLINK("https://files.afu.se/Downloads/Transcripts/Skeptic%20Zone%20(Richard%20Saunders)/2023 05 20 - skepticzonepodcast - The Skeptic Zone %23763 - 21.May.2023_iulzBHlXnEk - transcript (automated).pdf","Transcript Link")</f>
        <v>Transcript Link</v>
      </c>
      <c r="M7" s="2" t="str">
        <f>HYPERLINK("https://files.afu.se/Downloads/Transcripts/Skeptic%20Zone%20(Richard%20Saunders)/2023 05 20 - skepticzonepodcast - The Skeptic Zone %23763 - 21.May.2023_iulzBHlXnEk - transcript (automated).pdf","Transcript Link")</f>
        <v>Transcript Link</v>
      </c>
    </row>
    <row r="8" ht="375" spans="1:13">
      <c r="A8" s="1" t="s">
        <v>48</v>
      </c>
      <c r="B8" s="1" t="s">
        <v>13</v>
      </c>
      <c r="C8" s="4" t="s">
        <v>49</v>
      </c>
      <c r="D8" s="1" t="s">
        <v>50</v>
      </c>
      <c r="E8" s="1" t="s">
        <v>51</v>
      </c>
      <c r="F8" s="4" t="s">
        <v>17</v>
      </c>
      <c r="G8" s="1" t="s">
        <v>18</v>
      </c>
      <c r="H8" s="1" t="s">
        <v>19</v>
      </c>
      <c r="I8" s="1" t="s">
        <v>20</v>
      </c>
      <c r="J8" s="1" t="s">
        <v>52</v>
      </c>
      <c r="K8" s="1" t="s">
        <v>22</v>
      </c>
      <c r="L8" s="1" t="str">
        <f>HYPERLINK("https://files.afu.se/Downloads/Transcripts/Skeptic%20Zone%20(Richard%20Saunders)/2023 05 13 - skepticzonepodcast - The Skeptic Zone %23762 - 14.May.2023_VKjYZJEB5LY - transcript (automated).pdf","Transcript Link")</f>
        <v>Transcript Link</v>
      </c>
      <c r="M8" s="2" t="str">
        <f>HYPERLINK("https://files.afu.se/Downloads/Transcripts/Skeptic%20Zone%20(Richard%20Saunders)/2023 05 13 - skepticzonepodcast - The Skeptic Zone %23762 - 14.May.2023_VKjYZJEB5LY - transcript (automated).pdf","Transcript Link")</f>
        <v>Transcript Link</v>
      </c>
    </row>
    <row r="9" ht="330" spans="1:13">
      <c r="A9" s="1" t="s">
        <v>53</v>
      </c>
      <c r="B9" s="1" t="s">
        <v>13</v>
      </c>
      <c r="C9" s="4" t="s">
        <v>54</v>
      </c>
      <c r="D9" s="1" t="s">
        <v>55</v>
      </c>
      <c r="E9" s="1" t="s">
        <v>56</v>
      </c>
      <c r="F9" s="4" t="s">
        <v>17</v>
      </c>
      <c r="G9" s="1" t="s">
        <v>18</v>
      </c>
      <c r="H9" s="1" t="s">
        <v>19</v>
      </c>
      <c r="I9" s="1" t="s">
        <v>20</v>
      </c>
      <c r="J9" s="1" t="s">
        <v>57</v>
      </c>
      <c r="K9" s="1" t="s">
        <v>22</v>
      </c>
      <c r="L9" s="1" t="str">
        <f>HYPERLINK("https://files.afu.se/Downloads/Transcripts/Skeptic%20Zone%20(Richard%20Saunders)/2023 05 06 - skepticzonepodcast - The Skeptic Zone %23761 - 7.May.2023_XuO6wNTx2-s - transcript (automated).pdf","Transcript Link")</f>
        <v>Transcript Link</v>
      </c>
      <c r="M9" s="2" t="str">
        <f>HYPERLINK("https://files.afu.se/Downloads/Transcripts/Skeptic%20Zone%20(Richard%20Saunders)/2023 05 06 - skepticzonepodcast - The Skeptic Zone %23761 - 7.May.2023_XuO6wNTx2-s - transcript (automated).pdf","Transcript Link")</f>
        <v>Transcript Link</v>
      </c>
    </row>
    <row r="10" ht="409.5" spans="1:13">
      <c r="A10" s="1" t="s">
        <v>58</v>
      </c>
      <c r="B10" s="1" t="s">
        <v>13</v>
      </c>
      <c r="C10" s="4" t="s">
        <v>59</v>
      </c>
      <c r="D10" s="1" t="s">
        <v>60</v>
      </c>
      <c r="E10" s="1" t="s">
        <v>61</v>
      </c>
      <c r="F10" s="4" t="s">
        <v>17</v>
      </c>
      <c r="G10" s="1" t="s">
        <v>18</v>
      </c>
      <c r="H10" s="1" t="s">
        <v>19</v>
      </c>
      <c r="I10" s="1" t="s">
        <v>20</v>
      </c>
      <c r="J10" s="1" t="s">
        <v>62</v>
      </c>
      <c r="K10" s="1" t="s">
        <v>22</v>
      </c>
      <c r="L10" s="1" t="str">
        <f>HYPERLINK("https://files.afu.se/Downloads/Transcripts/Skeptic%20Zone%20(Richard%20Saunders)/2023 04 29 - skepticzonepodcast - The Skeptic Zone %23760 - 30.April.2023_2iTS6SKo94Q - transcript (automated).pdf","Transcript Link")</f>
        <v>Transcript Link</v>
      </c>
      <c r="M10" s="2" t="str">
        <f>HYPERLINK("https://files.afu.se/Downloads/Transcripts/Skeptic%20Zone%20(Richard%20Saunders)/2023 04 29 - skepticzonepodcast - The Skeptic Zone %23760 - 30.April.2023_2iTS6SKo94Q - transcript (automated).pdf","Transcript Link")</f>
        <v>Transcript Link</v>
      </c>
    </row>
    <row r="11" ht="409.5" spans="1:13">
      <c r="A11" s="1" t="s">
        <v>63</v>
      </c>
      <c r="B11" s="1" t="s">
        <v>13</v>
      </c>
      <c r="C11" s="4" t="s">
        <v>64</v>
      </c>
      <c r="D11" s="1" t="s">
        <v>65</v>
      </c>
      <c r="E11" s="1" t="s">
        <v>66</v>
      </c>
      <c r="F11" s="4" t="s">
        <v>17</v>
      </c>
      <c r="G11" s="1" t="s">
        <v>18</v>
      </c>
      <c r="H11" s="1" t="s">
        <v>19</v>
      </c>
      <c r="I11" s="1" t="s">
        <v>20</v>
      </c>
      <c r="J11" s="1" t="s">
        <v>67</v>
      </c>
      <c r="K11" s="1" t="s">
        <v>22</v>
      </c>
      <c r="L11" s="1" t="str">
        <f>HYPERLINK("https://files.afu.se/Downloads/Transcripts/Skeptic%20Zone%20(Richard%20Saunders)/2023 04 22 - skepticzonepodcast - The Skeptic Zone %23759 - 23.April.2023_TBaRHv98StU - transcript (automated).pdf","Transcript Link")</f>
        <v>Transcript Link</v>
      </c>
      <c r="M11" s="2" t="str">
        <f>HYPERLINK("https://files.afu.se/Downloads/Transcripts/Skeptic%20Zone%20(Richard%20Saunders)/2023 04 22 - skepticzonepodcast - The Skeptic Zone %23759 - 23.April.2023_TBaRHv98StU - transcript (automated).pdf","Transcript Link")</f>
        <v>Transcript Link</v>
      </c>
    </row>
    <row r="12" ht="409.5" spans="1:13">
      <c r="A12" s="1" t="s">
        <v>68</v>
      </c>
      <c r="B12" s="1" t="s">
        <v>13</v>
      </c>
      <c r="C12" s="4" t="s">
        <v>69</v>
      </c>
      <c r="D12" s="1" t="s">
        <v>70</v>
      </c>
      <c r="E12" s="1" t="s">
        <v>71</v>
      </c>
      <c r="F12" s="4" t="s">
        <v>17</v>
      </c>
      <c r="G12" s="1" t="s">
        <v>18</v>
      </c>
      <c r="H12" s="1" t="s">
        <v>19</v>
      </c>
      <c r="I12" s="1" t="s">
        <v>20</v>
      </c>
      <c r="J12" s="1" t="s">
        <v>72</v>
      </c>
      <c r="K12" s="1" t="s">
        <v>22</v>
      </c>
      <c r="L12" s="1" t="str">
        <f>HYPERLINK("https://files.afu.se/Downloads/Transcripts/Skeptic%20Zone%20(Richard%20Saunders)/2023 04 15 - skepticzonepodcast - The Skeptic Zone %23758 - 16.April.2023_bFHtdPLD0ZM - transcript (automated).pdf","Transcript Link")</f>
        <v>Transcript Link</v>
      </c>
      <c r="M12" s="2" t="str">
        <f>HYPERLINK("https://files.afu.se/Downloads/Transcripts/Skeptic%20Zone%20(Richard%20Saunders)/2023 04 15 - skepticzonepodcast - The Skeptic Zone %23758 - 16.April.2023_bFHtdPLD0ZM - transcript (automated).pdf","Transcript Link")</f>
        <v>Transcript Link</v>
      </c>
    </row>
    <row r="13" ht="390" spans="1:13">
      <c r="A13" s="1" t="s">
        <v>73</v>
      </c>
      <c r="B13" s="1" t="s">
        <v>13</v>
      </c>
      <c r="C13" s="4" t="s">
        <v>74</v>
      </c>
      <c r="D13" s="1" t="s">
        <v>75</v>
      </c>
      <c r="E13" s="1" t="s">
        <v>76</v>
      </c>
      <c r="F13" s="4" t="s">
        <v>17</v>
      </c>
      <c r="G13" s="1" t="s">
        <v>18</v>
      </c>
      <c r="H13" s="1" t="s">
        <v>19</v>
      </c>
      <c r="I13" s="1" t="s">
        <v>20</v>
      </c>
      <c r="J13" s="1" t="s">
        <v>77</v>
      </c>
      <c r="K13" s="1" t="s">
        <v>22</v>
      </c>
      <c r="L13" s="1" t="str">
        <f>HYPERLINK("https://files.afu.se/Downloads/Transcripts/Skeptic%20Zone%20(Richard%20Saunders)/2023 04 08 - skepticzonepodcast - The Skeptic Zone %23757 - 9.April.2023_z5uWZbNHvrY - transcript (automated).pdf","Transcript Link")</f>
        <v>Transcript Link</v>
      </c>
      <c r="M13" s="2" t="str">
        <f>HYPERLINK("https://files.afu.se/Downloads/Transcripts/Skeptic%20Zone%20(Richard%20Saunders)/2023 04 08 - skepticzonepodcast - The Skeptic Zone %23757 - 9.April.2023_z5uWZbNHvrY - transcript (automated).pdf","Transcript Link")</f>
        <v>Transcript Link</v>
      </c>
    </row>
    <row r="14" ht="330" spans="1:13">
      <c r="A14" s="1" t="s">
        <v>78</v>
      </c>
      <c r="B14" s="1" t="s">
        <v>13</v>
      </c>
      <c r="C14" s="4" t="s">
        <v>79</v>
      </c>
      <c r="D14" s="1" t="s">
        <v>80</v>
      </c>
      <c r="E14" s="1" t="s">
        <v>81</v>
      </c>
      <c r="F14" s="4" t="s">
        <v>17</v>
      </c>
      <c r="G14" s="1" t="s">
        <v>18</v>
      </c>
      <c r="H14" s="1" t="s">
        <v>19</v>
      </c>
      <c r="I14" s="1" t="s">
        <v>20</v>
      </c>
      <c r="J14" s="1" t="s">
        <v>82</v>
      </c>
      <c r="K14" s="1" t="s">
        <v>22</v>
      </c>
      <c r="L14" s="1" t="str">
        <f>HYPERLINK("https://files.afu.se/Downloads/Transcripts/Skeptic%20Zone%20(Richard%20Saunders)/2023 04 02 - skepticzonepodcast - The Skeptic Zone %23756 - 2.April.2023_tiAtLdlKsFo - transcript (automated).pdf","Transcript Link")</f>
        <v>Transcript Link</v>
      </c>
      <c r="M14" s="2" t="str">
        <f>HYPERLINK("https://files.afu.se/Downloads/Transcripts/Skeptic%20Zone%20(Richard%20Saunders)/2023 04 02 - skepticzonepodcast - The Skeptic Zone %23756 - 2.April.2023_tiAtLdlKsFo - transcript (automated).pdf","Transcript Link")</f>
        <v>Transcript Link</v>
      </c>
    </row>
    <row r="15" ht="300" spans="1:13">
      <c r="A15" s="1" t="s">
        <v>83</v>
      </c>
      <c r="B15" s="1" t="s">
        <v>13</v>
      </c>
      <c r="C15" s="4" t="s">
        <v>84</v>
      </c>
      <c r="D15" s="1" t="s">
        <v>85</v>
      </c>
      <c r="E15" s="1" t="s">
        <v>86</v>
      </c>
      <c r="F15" s="4" t="s">
        <v>17</v>
      </c>
      <c r="G15" s="1" t="s">
        <v>18</v>
      </c>
      <c r="H15" s="1" t="s">
        <v>19</v>
      </c>
      <c r="I15" s="1" t="s">
        <v>20</v>
      </c>
      <c r="J15" s="1" t="s">
        <v>87</v>
      </c>
      <c r="K15" s="1" t="s">
        <v>22</v>
      </c>
      <c r="L15" s="1" t="str">
        <f>HYPERLINK("https://files.afu.se/Downloads/Transcripts/Skeptic%20Zone%20(Richard%20Saunders)/2023 03 25 - skepticzonepodcast - The Skeptic Zone %23755 - 26.March.2023_9L80X9VmZPk - transcript (automated).pdf","Transcript Link")</f>
        <v>Transcript Link</v>
      </c>
      <c r="M15" s="2" t="str">
        <f>HYPERLINK("https://files.afu.se/Downloads/Transcripts/Skeptic%20Zone%20(Richard%20Saunders)/2023 03 25 - skepticzonepodcast - The Skeptic Zone %23755 - 26.March.2023_9L80X9VmZPk - transcript (automated).pdf","Transcript Link")</f>
        <v>Transcript Link</v>
      </c>
    </row>
    <row r="16" ht="409.5" spans="1:13">
      <c r="A16" s="1" t="s">
        <v>88</v>
      </c>
      <c r="B16" s="1" t="s">
        <v>13</v>
      </c>
      <c r="C16" s="4" t="s">
        <v>89</v>
      </c>
      <c r="D16" s="1" t="s">
        <v>90</v>
      </c>
      <c r="E16" s="1" t="s">
        <v>91</v>
      </c>
      <c r="F16" s="4" t="s">
        <v>17</v>
      </c>
      <c r="G16" s="1" t="s">
        <v>18</v>
      </c>
      <c r="H16" s="1" t="s">
        <v>19</v>
      </c>
      <c r="I16" s="1" t="s">
        <v>20</v>
      </c>
      <c r="J16" s="1" t="s">
        <v>92</v>
      </c>
      <c r="K16" s="1" t="s">
        <v>22</v>
      </c>
      <c r="L16" s="1" t="str">
        <f>HYPERLINK("https://files.afu.se/Downloads/Transcripts/Skeptic%20Zone%20(Richard%20Saunders)/2023 03 18 - skepticzonepodcast - The Skeptic Zone %23754 - 19.March.2023_Yo5N7XqhiqQ - transcript (automated).pdf","Transcript Link")</f>
        <v>Transcript Link</v>
      </c>
      <c r="M16" s="2" t="str">
        <f>HYPERLINK("https://files.afu.se/Downloads/Transcripts/Skeptic%20Zone%20(Richard%20Saunders)/2023 03 18 - skepticzonepodcast - The Skeptic Zone %23754 - 19.March.2023_Yo5N7XqhiqQ - transcript (automated).pdf","Transcript Link")</f>
        <v>Transcript Link</v>
      </c>
    </row>
    <row r="17" ht="405" spans="1:13">
      <c r="A17" s="1" t="s">
        <v>93</v>
      </c>
      <c r="B17" s="1" t="s">
        <v>13</v>
      </c>
      <c r="C17" s="4" t="s">
        <v>94</v>
      </c>
      <c r="D17" s="1" t="s">
        <v>95</v>
      </c>
      <c r="E17" s="1" t="s">
        <v>96</v>
      </c>
      <c r="F17" s="4" t="s">
        <v>17</v>
      </c>
      <c r="G17" s="1" t="s">
        <v>18</v>
      </c>
      <c r="H17" s="1" t="s">
        <v>19</v>
      </c>
      <c r="I17" s="1" t="s">
        <v>20</v>
      </c>
      <c r="J17" s="1" t="s">
        <v>97</v>
      </c>
      <c r="K17" s="1" t="s">
        <v>22</v>
      </c>
      <c r="L17" s="1" t="str">
        <f>HYPERLINK("https://files.afu.se/Downloads/Transcripts/Skeptic%20Zone%20(Richard%20Saunders)/2023 03 11 - skepticzonepodcast - The Skeptic Zone %23753 - 12.March.2023_PUwjBmwYHl8 - transcript (automated).pdf","Transcript Link")</f>
        <v>Transcript Link</v>
      </c>
      <c r="M17" s="2" t="str">
        <f>HYPERLINK("https://files.afu.se/Downloads/Transcripts/Skeptic%20Zone%20(Richard%20Saunders)/2023 03 11 - skepticzonepodcast - The Skeptic Zone %23753 - 12.March.2023_PUwjBmwYHl8 - transcript (automated).pdf","Transcript Link")</f>
        <v>Transcript Link</v>
      </c>
    </row>
    <row r="18" ht="409.5" spans="1:13">
      <c r="A18" s="1" t="s">
        <v>98</v>
      </c>
      <c r="B18" s="1" t="s">
        <v>13</v>
      </c>
      <c r="C18" s="4" t="s">
        <v>99</v>
      </c>
      <c r="D18" s="1" t="s">
        <v>100</v>
      </c>
      <c r="E18" s="1" t="s">
        <v>101</v>
      </c>
      <c r="F18" s="4" t="s">
        <v>17</v>
      </c>
      <c r="G18" s="1" t="s">
        <v>18</v>
      </c>
      <c r="H18" s="1" t="s">
        <v>19</v>
      </c>
      <c r="I18" s="1" t="s">
        <v>20</v>
      </c>
      <c r="J18" s="1" t="s">
        <v>102</v>
      </c>
      <c r="K18" s="1" t="s">
        <v>22</v>
      </c>
      <c r="L18" s="1" t="str">
        <f>HYPERLINK("https://files.afu.se/Downloads/Transcripts/Skeptic%20Zone%20(Richard%20Saunders)/2023 03 04 - skepticzonepodcast - The Skeptic Zone %23752 - 5.March.2023_iHZ8z9eigK8 - transcript (automated).pdf","Transcript Link")</f>
        <v>Transcript Link</v>
      </c>
      <c r="M18" s="2" t="str">
        <f>HYPERLINK("https://files.afu.se/Downloads/Transcripts/Skeptic%20Zone%20(Richard%20Saunders)/2023 03 04 - skepticzonepodcast - The Skeptic Zone %23752 - 5.March.2023_iHZ8z9eigK8 - transcript (automated).pdf","Transcript Link")</f>
        <v>Transcript Link</v>
      </c>
    </row>
    <row r="19" ht="409.5" spans="1:13">
      <c r="A19" s="1" t="s">
        <v>103</v>
      </c>
      <c r="B19" s="1" t="s">
        <v>13</v>
      </c>
      <c r="C19" s="4" t="s">
        <v>104</v>
      </c>
      <c r="D19" s="1" t="s">
        <v>105</v>
      </c>
      <c r="E19" s="1" t="s">
        <v>106</v>
      </c>
      <c r="F19" s="4" t="s">
        <v>17</v>
      </c>
      <c r="G19" s="1" t="s">
        <v>18</v>
      </c>
      <c r="H19" s="1" t="s">
        <v>19</v>
      </c>
      <c r="I19" s="1" t="s">
        <v>20</v>
      </c>
      <c r="J19" s="1" t="s">
        <v>107</v>
      </c>
      <c r="K19" s="1" t="s">
        <v>22</v>
      </c>
      <c r="L19" s="1" t="str">
        <f>HYPERLINK("https://files.afu.se/Downloads/Transcripts/Skeptic%20Zone%20(Richard%20Saunders)/2023 02 25 - skepticzonepodcast - The Skeptic Zone %23751 - 26.February.2023_A-WNQIyBSSA - transcript (automated).pdf","Transcript Link")</f>
        <v>Transcript Link</v>
      </c>
      <c r="M19" s="2" t="str">
        <f>HYPERLINK("https://files.afu.se/Downloads/Transcripts/Skeptic%20Zone%20(Richard%20Saunders)/2023 02 25 - skepticzonepodcast - The Skeptic Zone %23751 - 26.February.2023_A-WNQIyBSSA - transcript (automated).pdf","Transcript Link")</f>
        <v>Transcript Link</v>
      </c>
    </row>
    <row r="20" ht="409.5" spans="1:13">
      <c r="A20" s="1" t="s">
        <v>108</v>
      </c>
      <c r="B20" s="1" t="s">
        <v>13</v>
      </c>
      <c r="C20" s="4" t="s">
        <v>109</v>
      </c>
      <c r="D20" s="1" t="s">
        <v>110</v>
      </c>
      <c r="E20" s="1" t="s">
        <v>111</v>
      </c>
      <c r="F20" s="4" t="s">
        <v>17</v>
      </c>
      <c r="G20" s="1" t="s">
        <v>18</v>
      </c>
      <c r="H20" s="1" t="s">
        <v>19</v>
      </c>
      <c r="I20" s="1" t="s">
        <v>20</v>
      </c>
      <c r="J20" s="1" t="s">
        <v>112</v>
      </c>
      <c r="K20" s="1" t="s">
        <v>22</v>
      </c>
      <c r="L20" s="1" t="str">
        <f>HYPERLINK("https://files.afu.se/Downloads/Transcripts/Skeptic%20Zone%20(Richard%20Saunders)/2023 02 18 - skepticzonepodcast - The Skeptic Zone %23750 - 19.February.2023_PLquQERr0as - transcript (automated).pdf","Transcript Link")</f>
        <v>Transcript Link</v>
      </c>
      <c r="M20" s="2" t="str">
        <f>HYPERLINK("https://files.afu.se/Downloads/Transcripts/Skeptic%20Zone%20(Richard%20Saunders)/2023 02 18 - skepticzonepodcast - The Skeptic Zone %23750 - 19.February.2023_PLquQERr0as - transcript (automated).pdf","Transcript Link")</f>
        <v>Transcript Link</v>
      </c>
    </row>
    <row r="21" ht="409.5" spans="1:13">
      <c r="A21" s="1" t="s">
        <v>113</v>
      </c>
      <c r="B21" s="1" t="s">
        <v>13</v>
      </c>
      <c r="C21" s="4" t="s">
        <v>114</v>
      </c>
      <c r="D21" s="1" t="s">
        <v>115</v>
      </c>
      <c r="E21" s="1" t="s">
        <v>116</v>
      </c>
      <c r="F21" s="4" t="s">
        <v>17</v>
      </c>
      <c r="G21" s="1" t="s">
        <v>18</v>
      </c>
      <c r="H21" s="1" t="s">
        <v>19</v>
      </c>
      <c r="I21" s="1" t="s">
        <v>20</v>
      </c>
      <c r="J21" s="1" t="s">
        <v>117</v>
      </c>
      <c r="K21" s="1" t="s">
        <v>22</v>
      </c>
      <c r="L21" s="1" t="str">
        <f>HYPERLINK("https://files.afu.se/Downloads/Transcripts/Skeptic%20Zone%20(Richard%20Saunders)/2023 02 11 - skepticzonepodcast - The Skeptic Zone %23749 - 12.February.2023_b4K08cpvMsA - transcript (automated).pdf","Transcript Link")</f>
        <v>Transcript Link</v>
      </c>
      <c r="M21" s="2" t="str">
        <f>HYPERLINK("https://files.afu.se/Downloads/Transcripts/Skeptic%20Zone%20(Richard%20Saunders)/2023 02 11 - skepticzonepodcast - The Skeptic Zone %23749 - 12.February.2023_b4K08cpvMsA - transcript (automated).pdf","Transcript Link")</f>
        <v>Transcript Link</v>
      </c>
    </row>
    <row r="22" ht="409.5" spans="1:13">
      <c r="A22" s="1" t="s">
        <v>118</v>
      </c>
      <c r="B22" s="1" t="s">
        <v>13</v>
      </c>
      <c r="C22" s="4" t="s">
        <v>119</v>
      </c>
      <c r="D22" s="1" t="s">
        <v>120</v>
      </c>
      <c r="E22" s="1" t="s">
        <v>121</v>
      </c>
      <c r="F22" s="4" t="s">
        <v>17</v>
      </c>
      <c r="G22" s="1" t="s">
        <v>18</v>
      </c>
      <c r="H22" s="1" t="s">
        <v>19</v>
      </c>
      <c r="I22" s="1" t="s">
        <v>20</v>
      </c>
      <c r="J22" s="1" t="s">
        <v>122</v>
      </c>
      <c r="K22" s="1" t="s">
        <v>22</v>
      </c>
      <c r="L22" s="1" t="str">
        <f>HYPERLINK("https://files.afu.se/Downloads/Transcripts/Skeptic%20Zone%20(Richard%20Saunders)/2023 02 04 - skepticzonepodcast - The Skeptic Zone %23748 - 5.February.2023_obg-CCqu2x4 - transcript (automated).pdf","Transcript Link")</f>
        <v>Transcript Link</v>
      </c>
      <c r="M22" s="2" t="str">
        <f>HYPERLINK("https://files.afu.se/Downloads/Transcripts/Skeptic%20Zone%20(Richard%20Saunders)/2023 02 04 - skepticzonepodcast - The Skeptic Zone %23748 - 5.February.2023_obg-CCqu2x4 - transcript (automated).pdf","Transcript Link")</f>
        <v>Transcript Link</v>
      </c>
    </row>
    <row r="23" ht="345" spans="1:13">
      <c r="A23" s="1" t="s">
        <v>123</v>
      </c>
      <c r="B23" s="1" t="s">
        <v>13</v>
      </c>
      <c r="C23" s="4" t="s">
        <v>124</v>
      </c>
      <c r="D23" s="1" t="s">
        <v>125</v>
      </c>
      <c r="E23" s="1" t="s">
        <v>126</v>
      </c>
      <c r="F23" s="4" t="s">
        <v>17</v>
      </c>
      <c r="G23" s="1" t="s">
        <v>18</v>
      </c>
      <c r="H23" s="1" t="s">
        <v>19</v>
      </c>
      <c r="I23" s="1" t="s">
        <v>20</v>
      </c>
      <c r="J23" s="1" t="s">
        <v>127</v>
      </c>
      <c r="K23" s="1" t="s">
        <v>22</v>
      </c>
      <c r="L23" s="1" t="str">
        <f>HYPERLINK("https://files.afu.se/Downloads/Transcripts/Skeptic%20Zone%20(Richard%20Saunders)/2023 01 28 - skepticzonepodcast - The Skeptic Zone %23747 - 29.January.2023_nHq_24h2aQs - transcript (automated).pdf","Transcript Link")</f>
        <v>Transcript Link</v>
      </c>
      <c r="M23" s="2" t="str">
        <f>HYPERLINK("https://files.afu.se/Downloads/Transcripts/Skeptic%20Zone%20(Richard%20Saunders)/2023 01 28 - skepticzonepodcast - The Skeptic Zone %23747 - 29.January.2023_nHq_24h2aQs - transcript (automated).pdf","Transcript Link")</f>
        <v>Transcript Link</v>
      </c>
    </row>
    <row r="24" ht="409.5" spans="1:13">
      <c r="A24" s="1" t="s">
        <v>128</v>
      </c>
      <c r="B24" s="1" t="s">
        <v>13</v>
      </c>
      <c r="C24" s="4" t="s">
        <v>129</v>
      </c>
      <c r="D24" s="1" t="s">
        <v>130</v>
      </c>
      <c r="E24" s="1" t="s">
        <v>131</v>
      </c>
      <c r="F24" s="4" t="s">
        <v>17</v>
      </c>
      <c r="G24" s="1" t="s">
        <v>18</v>
      </c>
      <c r="H24" s="1" t="s">
        <v>19</v>
      </c>
      <c r="I24" s="1" t="s">
        <v>20</v>
      </c>
      <c r="J24" s="1" t="s">
        <v>132</v>
      </c>
      <c r="K24" s="1" t="s">
        <v>22</v>
      </c>
      <c r="L24" s="1" t="str">
        <f>HYPERLINK("https://files.afu.se/Downloads/Transcripts/Skeptic%20Zone%20(Richard%20Saunders)/2023 01 21 - skepticzonepodcast - The Skeptic Zone %23746 - 22.January.2023_LxXIdr_jkPk - transcript (automated).pdf","Transcript Link")</f>
        <v>Transcript Link</v>
      </c>
      <c r="M24" s="2" t="str">
        <f>HYPERLINK("https://files.afu.se/Downloads/Transcripts/Skeptic%20Zone%20(Richard%20Saunders)/2023 01 21 - skepticzonepodcast - The Skeptic Zone %23746 - 22.January.2023_LxXIdr_jkPk - transcript (automated).pdf","Transcript Link")</f>
        <v>Transcript Link</v>
      </c>
    </row>
    <row r="25" ht="409.5" spans="1:13">
      <c r="A25" s="1" t="s">
        <v>133</v>
      </c>
      <c r="B25" s="1" t="s">
        <v>13</v>
      </c>
      <c r="C25" s="4" t="s">
        <v>134</v>
      </c>
      <c r="D25" s="1" t="s">
        <v>135</v>
      </c>
      <c r="E25" s="1" t="s">
        <v>136</v>
      </c>
      <c r="F25" s="4" t="s">
        <v>17</v>
      </c>
      <c r="G25" s="1" t="s">
        <v>18</v>
      </c>
      <c r="H25" s="1" t="s">
        <v>19</v>
      </c>
      <c r="I25" s="1" t="s">
        <v>20</v>
      </c>
      <c r="J25" s="1" t="s">
        <v>137</v>
      </c>
      <c r="K25" s="1" t="s">
        <v>22</v>
      </c>
      <c r="L25" s="1" t="str">
        <f>HYPERLINK("https://files.afu.se/Downloads/Transcripts/Skeptic%20Zone%20(Richard%20Saunders)/2023 01 14 - skepticzonepodcast - The Skeptic Zone %23745 - 15.January.2023_qCfNUhfX-_c - transcript (automated).pdf","Transcript Link")</f>
        <v>Transcript Link</v>
      </c>
      <c r="M25" s="2" t="str">
        <f>HYPERLINK("https://files.afu.se/Downloads/Transcripts/Skeptic%20Zone%20(Richard%20Saunders)/2023 01 14 - skepticzonepodcast - The Skeptic Zone %23745 - 15.January.2023_qCfNUhfX-_c - transcript (automated).pdf","Transcript Link")</f>
        <v>Transcript Link</v>
      </c>
    </row>
    <row r="26" ht="409.5" spans="1:13">
      <c r="A26" s="1" t="s">
        <v>138</v>
      </c>
      <c r="B26" s="1" t="s">
        <v>13</v>
      </c>
      <c r="C26" s="4" t="s">
        <v>139</v>
      </c>
      <c r="D26" s="1" t="s">
        <v>140</v>
      </c>
      <c r="E26" s="1" t="s">
        <v>141</v>
      </c>
      <c r="F26" s="4" t="s">
        <v>17</v>
      </c>
      <c r="G26" s="1" t="s">
        <v>18</v>
      </c>
      <c r="H26" s="1" t="s">
        <v>19</v>
      </c>
      <c r="I26" s="1" t="s">
        <v>20</v>
      </c>
      <c r="J26" s="1" t="s">
        <v>142</v>
      </c>
      <c r="K26" s="1" t="s">
        <v>22</v>
      </c>
      <c r="L26" s="1" t="str">
        <f>HYPERLINK("https://files.afu.se/Downloads/Transcripts/Skeptic%20Zone%20(Richard%20Saunders)/2023 01 07 - skepticzonepodcast - The Skeptic Zone %23744 - 8.January.2023_M_MWySCmV6Q - transcript (automated).pdf","Transcript Link")</f>
        <v>Transcript Link</v>
      </c>
      <c r="M26" s="2" t="str">
        <f>HYPERLINK("https://files.afu.se/Downloads/Transcripts/Skeptic%20Zone%20(Richard%20Saunders)/2023 01 07 - skepticzonepodcast - The Skeptic Zone %23744 - 8.January.2023_M_MWySCmV6Q - transcript (automated).pdf","Transcript Link")</f>
        <v>Transcript Link</v>
      </c>
    </row>
    <row r="27" ht="300" spans="1:13">
      <c r="A27" s="1" t="s">
        <v>143</v>
      </c>
      <c r="B27" s="1" t="s">
        <v>13</v>
      </c>
      <c r="C27" s="4" t="s">
        <v>144</v>
      </c>
      <c r="D27" s="1" t="s">
        <v>145</v>
      </c>
      <c r="E27" s="1" t="s">
        <v>146</v>
      </c>
      <c r="F27" s="4" t="s">
        <v>17</v>
      </c>
      <c r="G27" s="1" t="s">
        <v>18</v>
      </c>
      <c r="H27" s="1" t="s">
        <v>19</v>
      </c>
      <c r="I27" s="1" t="s">
        <v>20</v>
      </c>
      <c r="J27" s="1" t="s">
        <v>147</v>
      </c>
      <c r="K27" s="1" t="s">
        <v>22</v>
      </c>
      <c r="L27" s="1" t="str">
        <f>HYPERLINK("https://files.afu.se/Downloads/Transcripts/Skeptic%20Zone%20(Richard%20Saunders)/2022 12 31 - skepticzonepodcast - The Skeptic Zone %23743 - 1.January.2023_LOaR25oUvb8 - transcript (automated).pdf","Transcript Link")</f>
        <v>Transcript Link</v>
      </c>
      <c r="M27" s="2" t="str">
        <f>HYPERLINK("https://files.afu.se/Downloads/Transcripts/Skeptic%20Zone%20(Richard%20Saunders)/2022 12 31 - skepticzonepodcast - The Skeptic Zone %23743 - 1.January.2023_LOaR25oUvb8 - transcript (automated).pdf","Transcript Link")</f>
        <v>Transcript Link</v>
      </c>
    </row>
    <row r="28" ht="315" spans="1:13">
      <c r="A28" s="1" t="s">
        <v>148</v>
      </c>
      <c r="B28" s="1" t="s">
        <v>13</v>
      </c>
      <c r="C28" s="4" t="s">
        <v>149</v>
      </c>
      <c r="D28" s="1" t="s">
        <v>150</v>
      </c>
      <c r="E28" s="1" t="s">
        <v>151</v>
      </c>
      <c r="F28" s="4" t="s">
        <v>17</v>
      </c>
      <c r="G28" s="1" t="s">
        <v>18</v>
      </c>
      <c r="H28" s="1" t="s">
        <v>19</v>
      </c>
      <c r="I28" s="1" t="s">
        <v>20</v>
      </c>
      <c r="J28" s="1" t="s">
        <v>152</v>
      </c>
      <c r="K28" s="1" t="s">
        <v>22</v>
      </c>
      <c r="L28" s="1" t="str">
        <f>HYPERLINK("https://files.afu.se/Downloads/Transcripts/Skeptic%20Zone%20(Richard%20Saunders)/2022 12 24 - skepticzonepodcast - The Skeptic Zone %23742 - 25.December.2022_wF0zfM2nYu8 - transcript (automated).pdf","Transcript Link")</f>
        <v>Transcript Link</v>
      </c>
      <c r="M28" s="2" t="str">
        <f>HYPERLINK("https://files.afu.se/Downloads/Transcripts/Skeptic%20Zone%20(Richard%20Saunders)/2022 12 24 - skepticzonepodcast - The Skeptic Zone %23742 - 25.December.2022_wF0zfM2nYu8 - transcript (automated).pdf","Transcript Link")</f>
        <v>Transcript Link</v>
      </c>
    </row>
    <row r="29" ht="210" spans="1:13">
      <c r="A29" s="1" t="s">
        <v>153</v>
      </c>
      <c r="B29" s="1" t="s">
        <v>13</v>
      </c>
      <c r="C29" s="4" t="s">
        <v>154</v>
      </c>
      <c r="D29" s="1" t="s">
        <v>155</v>
      </c>
      <c r="E29" s="1" t="s">
        <v>156</v>
      </c>
      <c r="F29" s="4" t="s">
        <v>17</v>
      </c>
      <c r="G29" s="1" t="s">
        <v>18</v>
      </c>
      <c r="H29" s="1" t="s">
        <v>19</v>
      </c>
      <c r="I29" s="1" t="s">
        <v>20</v>
      </c>
      <c r="J29" s="1" t="s">
        <v>157</v>
      </c>
      <c r="K29" s="1" t="s">
        <v>22</v>
      </c>
      <c r="L29" s="1" t="str">
        <f>HYPERLINK("https://files.afu.se/Downloads/Transcripts/Skeptic%20Zone%20(Richard%20Saunders)/2022 12 17 - skepticzonepodcast - The Skeptic Zone %23741 - 18.December.2022_W1bCvPwf_iE - transcript (automated).pdf","Transcript Link")</f>
        <v>Transcript Link</v>
      </c>
      <c r="M29" s="2" t="str">
        <f>HYPERLINK("https://files.afu.se/Downloads/Transcripts/Skeptic%20Zone%20(Richard%20Saunders)/2022 12 17 - skepticzonepodcast - The Skeptic Zone %23741 - 18.December.2022_W1bCvPwf_iE - transcript (automated).pdf","Transcript Link")</f>
        <v>Transcript Link</v>
      </c>
    </row>
    <row r="30" ht="150" spans="1:13">
      <c r="A30" s="1" t="s">
        <v>158</v>
      </c>
      <c r="B30" s="1" t="s">
        <v>13</v>
      </c>
      <c r="C30" s="4" t="s">
        <v>159</v>
      </c>
      <c r="D30" s="1" t="s">
        <v>160</v>
      </c>
      <c r="E30" s="1" t="s">
        <v>161</v>
      </c>
      <c r="F30" s="4" t="s">
        <v>17</v>
      </c>
      <c r="G30" s="1" t="s">
        <v>18</v>
      </c>
      <c r="H30" s="1" t="s">
        <v>19</v>
      </c>
      <c r="I30" s="1" t="s">
        <v>20</v>
      </c>
      <c r="J30" s="1" t="s">
        <v>162</v>
      </c>
      <c r="K30" s="1" t="s">
        <v>22</v>
      </c>
      <c r="L30" s="1" t="str">
        <f>HYPERLINK("https://files.afu.se/Downloads/Transcripts/Skeptic%20Zone%20(Richard%20Saunders)/2022 12 10 - skepticzonepodcast - The Skeptic Zone %23740 - 11.December.2022_umUiVuju-wA - transcript (automated).pdf","Transcript Link")</f>
        <v>Transcript Link</v>
      </c>
      <c r="M30" s="2" t="str">
        <f>HYPERLINK("https://files.afu.se/Downloads/Transcripts/Skeptic%20Zone%20(Richard%20Saunders)/2022 12 10 - skepticzonepodcast - The Skeptic Zone %23740 - 11.December.2022_umUiVuju-wA - transcript (automated).pdf","Transcript Link")</f>
        <v>Transcript Link</v>
      </c>
    </row>
    <row r="31" ht="240" spans="1:13">
      <c r="A31" s="1" t="s">
        <v>163</v>
      </c>
      <c r="B31" s="1" t="s">
        <v>13</v>
      </c>
      <c r="C31" s="4" t="s">
        <v>164</v>
      </c>
      <c r="D31" s="1" t="s">
        <v>165</v>
      </c>
      <c r="E31" s="1" t="s">
        <v>166</v>
      </c>
      <c r="F31" s="4" t="s">
        <v>17</v>
      </c>
      <c r="G31" s="1" t="s">
        <v>18</v>
      </c>
      <c r="H31" s="1" t="s">
        <v>19</v>
      </c>
      <c r="I31" s="1" t="s">
        <v>20</v>
      </c>
      <c r="J31" s="1" t="s">
        <v>167</v>
      </c>
      <c r="K31" s="1" t="s">
        <v>22</v>
      </c>
      <c r="L31" s="1" t="str">
        <f>HYPERLINK("https://files.afu.se/Downloads/Transcripts/Skeptic%20Zone%20(Richard%20Saunders)/2022 12 03 - skepticzonepodcast - The Skeptic Zone %23739 - 4.December.2022_J41qUJ6NfnE - transcript (automated).pdf","Transcript Link")</f>
        <v>Transcript Link</v>
      </c>
      <c r="M31" s="2" t="str">
        <f>HYPERLINK("https://files.afu.se/Downloads/Transcripts/Skeptic%20Zone%20(Richard%20Saunders)/2022 12 03 - skepticzonepodcast - The Skeptic Zone %23739 - 4.December.2022_J41qUJ6NfnE - transcript (automated).pdf","Transcript Link")</f>
        <v>Transcript Link</v>
      </c>
    </row>
    <row r="32" ht="345" spans="1:13">
      <c r="A32" s="1" t="s">
        <v>168</v>
      </c>
      <c r="B32" s="1" t="s">
        <v>13</v>
      </c>
      <c r="C32" s="4" t="s">
        <v>169</v>
      </c>
      <c r="D32" s="1" t="s">
        <v>170</v>
      </c>
      <c r="E32" s="1" t="s">
        <v>171</v>
      </c>
      <c r="F32" s="4" t="s">
        <v>17</v>
      </c>
      <c r="G32" s="1" t="s">
        <v>18</v>
      </c>
      <c r="H32" s="1" t="s">
        <v>19</v>
      </c>
      <c r="I32" s="1" t="s">
        <v>20</v>
      </c>
      <c r="J32" s="1" t="s">
        <v>172</v>
      </c>
      <c r="K32" s="1" t="s">
        <v>22</v>
      </c>
      <c r="L32" s="1" t="str">
        <f>HYPERLINK("https://files.afu.se/Downloads/Transcripts/Skeptic%20Zone%20(Richard%20Saunders)/2022 11 26 - skepticzonepodcast - The Skeptic Zone %23738 - 27.November.2022_bgdqRwfyZDI - transcript (automated).pdf","Transcript Link")</f>
        <v>Transcript Link</v>
      </c>
      <c r="M32" s="2" t="str">
        <f>HYPERLINK("https://files.afu.se/Downloads/Transcripts/Skeptic%20Zone%20(Richard%20Saunders)/2022 11 26 - skepticzonepodcast - The Skeptic Zone %23738 - 27.November.2022_bgdqRwfyZDI - transcript (automated).pdf","Transcript Link")</f>
        <v>Transcript Link</v>
      </c>
    </row>
    <row r="33" ht="405" spans="1:13">
      <c r="A33" s="1" t="s">
        <v>173</v>
      </c>
      <c r="B33" s="1" t="s">
        <v>13</v>
      </c>
      <c r="C33" s="4" t="s">
        <v>174</v>
      </c>
      <c r="D33" s="1" t="s">
        <v>175</v>
      </c>
      <c r="E33" s="1" t="s">
        <v>176</v>
      </c>
      <c r="F33" s="4" t="s">
        <v>17</v>
      </c>
      <c r="G33" s="1" t="s">
        <v>18</v>
      </c>
      <c r="H33" s="1" t="s">
        <v>19</v>
      </c>
      <c r="I33" s="1" t="s">
        <v>20</v>
      </c>
      <c r="J33" s="1" t="s">
        <v>177</v>
      </c>
      <c r="K33" s="1" t="s">
        <v>22</v>
      </c>
      <c r="L33" s="1" t="str">
        <f>HYPERLINK("https://files.afu.se/Downloads/Transcripts/Skeptic%20Zone%20(Richard%20Saunders)/2022 11 19 - skepticzonepodcast - The Skeptic Zone %23737 - 20.November.2022_6ZHuhnqTat4 - transcript (automated).pdf","Transcript Link")</f>
        <v>Transcript Link</v>
      </c>
      <c r="M33" s="2" t="str">
        <f>HYPERLINK("https://files.afu.se/Downloads/Transcripts/Skeptic%20Zone%20(Richard%20Saunders)/2022 11 19 - skepticzonepodcast - The Skeptic Zone %23737 - 20.November.2022_6ZHuhnqTat4 - transcript (automated).pdf","Transcript Link")</f>
        <v>Transcript Link</v>
      </c>
    </row>
    <row r="34" ht="409.5" spans="1:13">
      <c r="A34" s="1" t="s">
        <v>178</v>
      </c>
      <c r="B34" s="1" t="s">
        <v>13</v>
      </c>
      <c r="C34" s="4" t="s">
        <v>179</v>
      </c>
      <c r="D34" s="1" t="s">
        <v>180</v>
      </c>
      <c r="E34" s="1" t="s">
        <v>181</v>
      </c>
      <c r="F34" s="4" t="s">
        <v>17</v>
      </c>
      <c r="G34" s="1" t="s">
        <v>18</v>
      </c>
      <c r="H34" s="1" t="s">
        <v>19</v>
      </c>
      <c r="I34" s="1" t="s">
        <v>20</v>
      </c>
      <c r="J34" s="1" t="s">
        <v>182</v>
      </c>
      <c r="K34" s="1" t="s">
        <v>22</v>
      </c>
      <c r="L34" s="1" t="str">
        <f>HYPERLINK("https://files.afu.se/Downloads/Transcripts/Skeptic%20Zone%20(Richard%20Saunders)/2022 11 12 - skepticzonepodcast - The Skeptic Zone %23736 - 13.November.2022_6F8Vb5D6fS4 - transcript (automated).pdf","Transcript Link")</f>
        <v>Transcript Link</v>
      </c>
      <c r="M34" s="2" t="str">
        <f>HYPERLINK("https://files.afu.se/Downloads/Transcripts/Skeptic%20Zone%20(Richard%20Saunders)/2022 11 12 - skepticzonepodcast - The Skeptic Zone %23736 - 13.November.2022_6F8Vb5D6fS4 - transcript (automated).pdf","Transcript Link")</f>
        <v>Transcript Link</v>
      </c>
    </row>
    <row r="35" ht="300" spans="1:13">
      <c r="A35" s="1" t="s">
        <v>183</v>
      </c>
      <c r="B35" s="1" t="s">
        <v>13</v>
      </c>
      <c r="C35" s="4" t="s">
        <v>184</v>
      </c>
      <c r="D35" s="1" t="s">
        <v>185</v>
      </c>
      <c r="E35" s="1" t="s">
        <v>186</v>
      </c>
      <c r="F35" s="4" t="s">
        <v>17</v>
      </c>
      <c r="G35" s="1" t="s">
        <v>18</v>
      </c>
      <c r="H35" s="1" t="s">
        <v>19</v>
      </c>
      <c r="I35" s="1" t="s">
        <v>20</v>
      </c>
      <c r="J35" s="1" t="s">
        <v>187</v>
      </c>
      <c r="K35" s="1" t="s">
        <v>22</v>
      </c>
      <c r="L35" s="1" t="str">
        <f>HYPERLINK("https://files.afu.se/Downloads/Transcripts/Skeptic%20Zone%20(Richard%20Saunders)/2022 11 05 - skepticzonepodcast - The Skeptic Zone %23735 - 6.November.2022_zFnzvurf2g8 - transcript (automated).pdf","Transcript Link")</f>
        <v>Transcript Link</v>
      </c>
      <c r="M35" s="2" t="str">
        <f>HYPERLINK("https://files.afu.se/Downloads/Transcripts/Skeptic%20Zone%20(Richard%20Saunders)/2022 11 05 - skepticzonepodcast - The Skeptic Zone %23735 - 6.November.2022_zFnzvurf2g8 - transcript (automated).pdf","Transcript Link")</f>
        <v>Transcript Link</v>
      </c>
    </row>
    <row r="36" ht="345" spans="1:13">
      <c r="A36" s="1" t="s">
        <v>188</v>
      </c>
      <c r="B36" s="1" t="s">
        <v>13</v>
      </c>
      <c r="C36" s="4" t="s">
        <v>189</v>
      </c>
      <c r="D36" s="1" t="s">
        <v>190</v>
      </c>
      <c r="E36" s="1" t="s">
        <v>191</v>
      </c>
      <c r="F36" s="4" t="s">
        <v>17</v>
      </c>
      <c r="G36" s="1" t="s">
        <v>18</v>
      </c>
      <c r="H36" s="1" t="s">
        <v>19</v>
      </c>
      <c r="I36" s="1" t="s">
        <v>20</v>
      </c>
      <c r="J36" s="1" t="s">
        <v>192</v>
      </c>
      <c r="K36" s="1" t="s">
        <v>22</v>
      </c>
      <c r="L36" s="1" t="str">
        <f>HYPERLINK("https://files.afu.se/Downloads/Transcripts/Skeptic%20Zone%20(Richard%20Saunders)/2022 10 29 - skepticzonepodcast - The Skeptic Zone %23734 - 30.October.2022__-db2AyOHgg - transcript (automated).pdf","Transcript Link")</f>
        <v>Transcript Link</v>
      </c>
      <c r="M36" s="2" t="str">
        <f>HYPERLINK("https://files.afu.se/Downloads/Transcripts/Skeptic%20Zone%20(Richard%20Saunders)/2022 10 29 - skepticzonepodcast - The Skeptic Zone %23734 - 30.October.2022__-db2AyOHgg - transcript (automated).pdf","Transcript Link")</f>
        <v>Transcript Link</v>
      </c>
    </row>
    <row r="37" ht="285" spans="1:13">
      <c r="A37" s="1" t="s">
        <v>193</v>
      </c>
      <c r="B37" s="1" t="s">
        <v>13</v>
      </c>
      <c r="C37" s="4" t="s">
        <v>194</v>
      </c>
      <c r="D37" s="1" t="s">
        <v>195</v>
      </c>
      <c r="E37" s="1" t="s">
        <v>196</v>
      </c>
      <c r="F37" s="4" t="s">
        <v>17</v>
      </c>
      <c r="G37" s="1" t="s">
        <v>18</v>
      </c>
      <c r="H37" s="1" t="s">
        <v>19</v>
      </c>
      <c r="I37" s="1" t="s">
        <v>20</v>
      </c>
      <c r="J37" s="1" t="s">
        <v>197</v>
      </c>
      <c r="K37" s="1" t="s">
        <v>22</v>
      </c>
      <c r="L37" s="1" t="str">
        <f>HYPERLINK("https://files.afu.se/Downloads/Transcripts/Skeptic%20Zone%20(Richard%20Saunders)/2022 10 23 - skepticzonepodcast - The Skeptic Zone %23733 - 23.October.2022_eJzI6Ppkg7g - transcript (automated).pdf","Transcript Link")</f>
        <v>Transcript Link</v>
      </c>
      <c r="M37" s="2" t="str">
        <f>HYPERLINK("https://files.afu.se/Downloads/Transcripts/Skeptic%20Zone%20(Richard%20Saunders)/2022 10 23 - skepticzonepodcast - The Skeptic Zone %23733 - 23.October.2022_eJzI6Ppkg7g - transcript (automated).pdf","Transcript Link")</f>
        <v>Transcript Link</v>
      </c>
    </row>
    <row r="38" ht="409.5" spans="1:13">
      <c r="A38" s="1" t="s">
        <v>198</v>
      </c>
      <c r="B38" s="1" t="s">
        <v>13</v>
      </c>
      <c r="C38" s="4" t="s">
        <v>199</v>
      </c>
      <c r="D38" s="1" t="s">
        <v>200</v>
      </c>
      <c r="E38" s="1" t="s">
        <v>201</v>
      </c>
      <c r="F38" s="4" t="s">
        <v>17</v>
      </c>
      <c r="G38" s="1" t="s">
        <v>18</v>
      </c>
      <c r="H38" s="1" t="s">
        <v>19</v>
      </c>
      <c r="I38" s="1" t="s">
        <v>20</v>
      </c>
      <c r="J38" s="1" t="s">
        <v>202</v>
      </c>
      <c r="K38" s="1" t="s">
        <v>22</v>
      </c>
      <c r="L38" s="1" t="str">
        <f>HYPERLINK("https://files.afu.se/Downloads/Transcripts/Skeptic%20Zone%20(Richard%20Saunders)/2022 10 15 - skepticzonepodcast - The Skeptic Zone %23732 - 16.October.2022_FOfYg_QI2ZU - transcript (automated).pdf","Transcript Link")</f>
        <v>Transcript Link</v>
      </c>
      <c r="M38" s="2" t="str">
        <f>HYPERLINK("https://files.afu.se/Downloads/Transcripts/Skeptic%20Zone%20(Richard%20Saunders)/2022 10 15 - skepticzonepodcast - The Skeptic Zone %23732 - 16.October.2022_FOfYg_QI2ZU - transcript (automated).pdf","Transcript Link")</f>
        <v>Transcript Link</v>
      </c>
    </row>
    <row r="39" ht="285" spans="1:13">
      <c r="A39" s="1" t="s">
        <v>203</v>
      </c>
      <c r="B39" s="1" t="s">
        <v>13</v>
      </c>
      <c r="C39" s="4" t="s">
        <v>204</v>
      </c>
      <c r="D39" s="1" t="s">
        <v>205</v>
      </c>
      <c r="E39" s="1" t="s">
        <v>206</v>
      </c>
      <c r="F39" s="4" t="s">
        <v>17</v>
      </c>
      <c r="G39" s="1" t="s">
        <v>18</v>
      </c>
      <c r="H39" s="1" t="s">
        <v>19</v>
      </c>
      <c r="I39" s="1" t="s">
        <v>20</v>
      </c>
      <c r="J39" s="1" t="s">
        <v>207</v>
      </c>
      <c r="K39" s="1" t="s">
        <v>22</v>
      </c>
      <c r="L39" s="1" t="str">
        <f>HYPERLINK("https://files.afu.se/Downloads/Transcripts/Skeptic%20Zone%20(Richard%20Saunders)/2022 10 08 - skepticzonepodcast - The Skeptic Zone %23731 - 9.October.2022_fKYLyXAeZeg - transcript (automated).pdf","Transcript Link")</f>
        <v>Transcript Link</v>
      </c>
      <c r="M39" s="2" t="str">
        <f>HYPERLINK("https://files.afu.se/Downloads/Transcripts/Skeptic%20Zone%20(Richard%20Saunders)/2022 10 08 - skepticzonepodcast - The Skeptic Zone %23731 - 9.October.2022_fKYLyXAeZeg - transcript (automated).pdf","Transcript Link")</f>
        <v>Transcript Link</v>
      </c>
    </row>
    <row r="40" ht="409.5" spans="1:13">
      <c r="A40" s="1" t="s">
        <v>208</v>
      </c>
      <c r="B40" s="1" t="s">
        <v>13</v>
      </c>
      <c r="C40" s="4" t="s">
        <v>209</v>
      </c>
      <c r="D40" s="1" t="s">
        <v>210</v>
      </c>
      <c r="E40" s="1" t="s">
        <v>211</v>
      </c>
      <c r="F40" s="4" t="s">
        <v>17</v>
      </c>
      <c r="G40" s="1" t="s">
        <v>18</v>
      </c>
      <c r="H40" s="1" t="s">
        <v>19</v>
      </c>
      <c r="I40" s="1" t="s">
        <v>20</v>
      </c>
      <c r="J40" s="1" t="s">
        <v>212</v>
      </c>
      <c r="K40" s="1" t="s">
        <v>22</v>
      </c>
      <c r="L40" s="1" t="str">
        <f>HYPERLINK("https://files.afu.se/Downloads/Transcripts/Skeptic%20Zone%20(Richard%20Saunders)/2022 10 01 - skepticzonepodcast - The Skeptic Zone %23730 - 2.October.2022_Ai1gJPd6T04 - transcript (automated).pdf","Transcript Link")</f>
        <v>Transcript Link</v>
      </c>
      <c r="M40" s="2" t="str">
        <f>HYPERLINK("https://files.afu.se/Downloads/Transcripts/Skeptic%20Zone%20(Richard%20Saunders)/2022 10 01 - skepticzonepodcast - The Skeptic Zone %23730 - 2.October.2022_Ai1gJPd6T04 - transcript (automated).pdf","Transcript Link")</f>
        <v>Transcript Link</v>
      </c>
    </row>
    <row r="41" ht="409.5" spans="1:13">
      <c r="A41" s="1" t="s">
        <v>213</v>
      </c>
      <c r="B41" s="1" t="s">
        <v>13</v>
      </c>
      <c r="C41" s="4" t="s">
        <v>214</v>
      </c>
      <c r="D41" s="1" t="s">
        <v>215</v>
      </c>
      <c r="E41" s="1" t="s">
        <v>216</v>
      </c>
      <c r="F41" s="4" t="s">
        <v>17</v>
      </c>
      <c r="G41" s="1" t="s">
        <v>18</v>
      </c>
      <c r="H41" s="1" t="s">
        <v>19</v>
      </c>
      <c r="I41" s="1" t="s">
        <v>20</v>
      </c>
      <c r="J41" s="1" t="s">
        <v>217</v>
      </c>
      <c r="K41" s="1" t="s">
        <v>22</v>
      </c>
      <c r="L41" s="1" t="str">
        <f>HYPERLINK("https://files.afu.se/Downloads/Transcripts/Skeptic%20Zone%20(Richard%20Saunders)/2022 09 24 - skepticzonepodcast - The Skeptic Zone %23729 - 25.September.2022_E4x2B7kR4fE - transcript (automated).pdf","Transcript Link")</f>
        <v>Transcript Link</v>
      </c>
      <c r="M41" s="2" t="str">
        <f>HYPERLINK("https://files.afu.se/Downloads/Transcripts/Skeptic%20Zone%20(Richard%20Saunders)/2022 09 24 - skepticzonepodcast - The Skeptic Zone %23729 - 25.September.2022_E4x2B7kR4fE - transcript (automated).pdf","Transcript Link")</f>
        <v>Transcript Link</v>
      </c>
    </row>
    <row r="42" ht="285" spans="1:13">
      <c r="A42" s="1" t="s">
        <v>213</v>
      </c>
      <c r="B42" s="1" t="s">
        <v>13</v>
      </c>
      <c r="C42" s="4" t="s">
        <v>218</v>
      </c>
      <c r="D42" s="1" t="s">
        <v>219</v>
      </c>
      <c r="E42" s="1" t="s">
        <v>220</v>
      </c>
      <c r="F42" s="4" t="s">
        <v>17</v>
      </c>
      <c r="G42" s="1" t="s">
        <v>18</v>
      </c>
      <c r="H42" s="1" t="s">
        <v>19</v>
      </c>
      <c r="I42" s="1" t="s">
        <v>20</v>
      </c>
      <c r="J42" s="1" t="s">
        <v>221</v>
      </c>
      <c r="K42" s="1" t="s">
        <v>22</v>
      </c>
      <c r="L42" s="1" t="str">
        <f>HYPERLINK("https://files.afu.se/Downloads/Transcripts/Skeptic%20Zone%20(Richard%20Saunders)/2022 09 24 - skepticzonepodcast - Pseudoscience in Education_EVRvs01tXPQ - transcript (automated).pdf","Transcript Link")</f>
        <v>Transcript Link</v>
      </c>
      <c r="M42" s="2" t="str">
        <f>HYPERLINK("https://files.afu.se/Downloads/Transcripts/Skeptic%20Zone%20(Richard%20Saunders)/2022 09 24 - skepticzonepodcast - Pseudoscience in Education_EVRvs01tXPQ - transcript (automated).pdf","Transcript Link")</f>
        <v>Transcript Link</v>
      </c>
    </row>
    <row r="43" ht="315" spans="1:13">
      <c r="A43" s="1" t="s">
        <v>222</v>
      </c>
      <c r="B43" s="1" t="s">
        <v>13</v>
      </c>
      <c r="C43" s="4" t="s">
        <v>223</v>
      </c>
      <c r="D43" s="1" t="s">
        <v>224</v>
      </c>
      <c r="E43" s="1" t="s">
        <v>225</v>
      </c>
      <c r="F43" s="4" t="s">
        <v>17</v>
      </c>
      <c r="G43" s="1" t="s">
        <v>18</v>
      </c>
      <c r="H43" s="1" t="s">
        <v>19</v>
      </c>
      <c r="I43" s="1" t="s">
        <v>20</v>
      </c>
      <c r="J43" s="1" t="s">
        <v>226</v>
      </c>
      <c r="K43" s="1" t="s">
        <v>22</v>
      </c>
      <c r="L43" s="1" t="str">
        <f>HYPERLINK("https://files.afu.se/Downloads/Transcripts/Skeptic%20Zone%20(Richard%20Saunders)/2022 09 17 - skepticzonepodcast - The Skeptic Zone %23728 - 18.September.2022_5PXC7J9g96A - transcript (automated).pdf","Transcript Link")</f>
        <v>Transcript Link</v>
      </c>
      <c r="M43" s="2" t="str">
        <f>HYPERLINK("https://files.afu.se/Downloads/Transcripts/Skeptic%20Zone%20(Richard%20Saunders)/2022 09 17 - skepticzonepodcast - The Skeptic Zone %23728 - 18.September.2022_5PXC7J9g96A - transcript (automated).pdf","Transcript Link")</f>
        <v>Transcript Link</v>
      </c>
    </row>
    <row r="44" ht="345" spans="1:13">
      <c r="A44" s="1" t="s">
        <v>227</v>
      </c>
      <c r="B44" s="1" t="s">
        <v>13</v>
      </c>
      <c r="C44" s="4" t="s">
        <v>228</v>
      </c>
      <c r="D44" s="1" t="s">
        <v>229</v>
      </c>
      <c r="E44" s="1" t="s">
        <v>230</v>
      </c>
      <c r="F44" s="4" t="s">
        <v>17</v>
      </c>
      <c r="G44" s="1" t="s">
        <v>18</v>
      </c>
      <c r="H44" s="1" t="s">
        <v>19</v>
      </c>
      <c r="I44" s="1" t="s">
        <v>20</v>
      </c>
      <c r="J44" s="1" t="s">
        <v>231</v>
      </c>
      <c r="K44" s="1" t="s">
        <v>22</v>
      </c>
      <c r="L44" s="1" t="str">
        <f>HYPERLINK("https://files.afu.se/Downloads/Transcripts/Skeptic%20Zone%20(Richard%20Saunders)/2022 09 11 - skepticzonepodcast - The Skeptic Zone %23727 - 11.September.2022_ehZbnyWpbWQ - transcript (automated).pdf","Transcript Link")</f>
        <v>Transcript Link</v>
      </c>
      <c r="M44" s="2" t="str">
        <f>HYPERLINK("https://files.afu.se/Downloads/Transcripts/Skeptic%20Zone%20(Richard%20Saunders)/2022 09 11 - skepticzonepodcast - The Skeptic Zone %23727 - 11.September.2022_ehZbnyWpbWQ - transcript (automated).pdf","Transcript Link")</f>
        <v>Transcript Link</v>
      </c>
    </row>
    <row r="45" ht="409.5" spans="1:13">
      <c r="A45" s="1" t="s">
        <v>232</v>
      </c>
      <c r="B45" s="1" t="s">
        <v>13</v>
      </c>
      <c r="C45" s="4" t="s">
        <v>233</v>
      </c>
      <c r="D45" s="1" t="s">
        <v>234</v>
      </c>
      <c r="E45" s="1" t="s">
        <v>235</v>
      </c>
      <c r="F45" s="4" t="s">
        <v>17</v>
      </c>
      <c r="G45" s="1" t="s">
        <v>18</v>
      </c>
      <c r="H45" s="1" t="s">
        <v>19</v>
      </c>
      <c r="I45" s="1" t="s">
        <v>20</v>
      </c>
      <c r="J45" s="1" t="s">
        <v>236</v>
      </c>
      <c r="K45" s="1" t="s">
        <v>22</v>
      </c>
      <c r="L45" s="1" t="str">
        <f>HYPERLINK("https://files.afu.se/Downloads/Transcripts/Skeptic%20Zone%20(Richard%20Saunders)/2022 09 03 - skepticzonepodcast - The Skeptic Zone %23726 - 4.September.2022 DETAILS_BMLeiGCZeCg - transcript (automated).pdf","Transcript Link")</f>
        <v>Transcript Link</v>
      </c>
      <c r="M45" s="2" t="str">
        <f>HYPERLINK("https://files.afu.se/Downloads/Transcripts/Skeptic%20Zone%20(Richard%20Saunders)/2022 09 03 - skepticzonepodcast - The Skeptic Zone %23726 - 4.September.2022 DETAILS_BMLeiGCZeCg - transcript (automated).pdf","Transcript Link")</f>
        <v>Transcript Link</v>
      </c>
    </row>
    <row r="46" ht="300" spans="1:13">
      <c r="A46" s="1" t="s">
        <v>237</v>
      </c>
      <c r="B46" s="1" t="s">
        <v>13</v>
      </c>
      <c r="C46" s="4" t="s">
        <v>238</v>
      </c>
      <c r="D46" s="1" t="s">
        <v>239</v>
      </c>
      <c r="E46" s="1" t="s">
        <v>240</v>
      </c>
      <c r="F46" s="4" t="s">
        <v>17</v>
      </c>
      <c r="G46" s="1" t="s">
        <v>18</v>
      </c>
      <c r="H46" s="1" t="s">
        <v>19</v>
      </c>
      <c r="I46" s="1" t="s">
        <v>20</v>
      </c>
      <c r="J46" s="1" t="s">
        <v>241</v>
      </c>
      <c r="K46" s="1" t="s">
        <v>22</v>
      </c>
      <c r="L46" s="1" t="str">
        <f>HYPERLINK("https://files.afu.se/Downloads/Transcripts/Skeptic%20Zone%20(Richard%20Saunders)/2022 08 27 - skepticzonepodcast - The Skeptic Zone %23725 - 28.August.2022_7kc0Tjow5Jg - transcript (automated).pdf","Transcript Link")</f>
        <v>Transcript Link</v>
      </c>
      <c r="M46" s="2" t="str">
        <f>HYPERLINK("https://files.afu.se/Downloads/Transcripts/Skeptic%20Zone%20(Richard%20Saunders)/2022 08 27 - skepticzonepodcast - The Skeptic Zone %23725 - 28.August.2022_7kc0Tjow5Jg - transcript (automated).pdf","Transcript Link")</f>
        <v>Transcript Link</v>
      </c>
    </row>
    <row r="47" ht="315" spans="1:13">
      <c r="A47" s="1" t="s">
        <v>242</v>
      </c>
      <c r="B47" s="1" t="s">
        <v>13</v>
      </c>
      <c r="C47" s="4" t="s">
        <v>243</v>
      </c>
      <c r="D47" s="1" t="s">
        <v>244</v>
      </c>
      <c r="E47" s="1" t="s">
        <v>245</v>
      </c>
      <c r="F47" s="4" t="s">
        <v>17</v>
      </c>
      <c r="G47" s="1" t="s">
        <v>18</v>
      </c>
      <c r="H47" s="1" t="s">
        <v>19</v>
      </c>
      <c r="I47" s="1" t="s">
        <v>20</v>
      </c>
      <c r="J47" s="1" t="s">
        <v>246</v>
      </c>
      <c r="K47" s="1" t="s">
        <v>22</v>
      </c>
      <c r="L47" s="1" t="str">
        <f>HYPERLINK("https://files.afu.se/Downloads/Transcripts/Skeptic%20Zone%20(Richard%20Saunders)/2022 08 21 - skepticzonepodcast - The Skeptic Zone %23724 - 21.August.2022_oD1RDQiWywo - transcript (automated).pdf","Transcript Link")</f>
        <v>Transcript Link</v>
      </c>
      <c r="M47" s="2" t="str">
        <f>HYPERLINK("https://files.afu.se/Downloads/Transcripts/Skeptic%20Zone%20(Richard%20Saunders)/2022 08 21 - skepticzonepodcast - The Skeptic Zone %23724 - 21.August.2022_oD1RDQiWywo - transcript (automated).pdf","Transcript Link")</f>
        <v>Transcript Link</v>
      </c>
    </row>
    <row r="48" ht="150" spans="1:13">
      <c r="A48" s="1" t="s">
        <v>242</v>
      </c>
      <c r="B48" s="1" t="s">
        <v>13</v>
      </c>
      <c r="C48" s="4" t="s">
        <v>247</v>
      </c>
      <c r="D48" s="1" t="s">
        <v>248</v>
      </c>
      <c r="E48" s="1" t="s">
        <v>249</v>
      </c>
      <c r="F48" s="4" t="s">
        <v>17</v>
      </c>
      <c r="G48" s="1" t="s">
        <v>18</v>
      </c>
      <c r="H48" s="1" t="s">
        <v>19</v>
      </c>
      <c r="I48" s="1" t="s">
        <v>20</v>
      </c>
      <c r="J48" s="1" t="s">
        <v>250</v>
      </c>
      <c r="K48" s="1" t="s">
        <v>22</v>
      </c>
      <c r="L48" s="1" t="str">
        <f>HYPERLINK("https://files.afu.se/Downloads/Transcripts/Skeptic%20Zone%20(Richard%20Saunders)/2022 08 21 - skepticzonepodcast - The Odd Moment_mDhdUFeoGUw - transcript (automated).pdf","Transcript Link")</f>
        <v>Transcript Link</v>
      </c>
      <c r="M48" s="2" t="str">
        <f>HYPERLINK("https://files.afu.se/Downloads/Transcripts/Skeptic%20Zone%20(Richard%20Saunders)/2022 08 21 - skepticzonepodcast - The Odd Moment_mDhdUFeoGUw - transcript (automated).pdf","Transcript Link")</f>
        <v>Transcript Link</v>
      </c>
    </row>
    <row r="49" ht="409.5" spans="1:13">
      <c r="A49" s="1" t="s">
        <v>251</v>
      </c>
      <c r="B49" s="1" t="s">
        <v>13</v>
      </c>
      <c r="C49" s="4" t="s">
        <v>252</v>
      </c>
      <c r="D49" s="1" t="s">
        <v>253</v>
      </c>
      <c r="E49" s="1" t="s">
        <v>254</v>
      </c>
      <c r="F49" s="4" t="s">
        <v>17</v>
      </c>
      <c r="G49" s="1" t="s">
        <v>18</v>
      </c>
      <c r="H49" s="1" t="s">
        <v>19</v>
      </c>
      <c r="I49" s="1" t="s">
        <v>20</v>
      </c>
      <c r="J49" s="1" t="s">
        <v>255</v>
      </c>
      <c r="K49" s="1" t="s">
        <v>22</v>
      </c>
      <c r="L49" s="1" t="str">
        <f>HYPERLINK("https://files.afu.se/Downloads/Transcripts/Skeptic%20Zone%20(Richard%20Saunders)/2022 08 20 - skepticzonepodcast - Zodiac Man. Written and read by Jim Wilshire._Mi5Z9MTTuuU - transcript (automated).pdf","Transcript Link")</f>
        <v>Transcript Link</v>
      </c>
      <c r="M49" s="2" t="str">
        <f>HYPERLINK("https://files.afu.se/Downloads/Transcripts/Skeptic%20Zone%20(Richard%20Saunders)/2022 08 20 - skepticzonepodcast - Zodiac Man. Written and read by Jim Wilshire._Mi5Z9MTTuuU - transcript (automated).pdf","Transcript Link")</f>
        <v>Transcript Link</v>
      </c>
    </row>
    <row r="50" ht="409.5" spans="1:13">
      <c r="A50" s="1" t="s">
        <v>251</v>
      </c>
      <c r="B50" s="1" t="s">
        <v>13</v>
      </c>
      <c r="C50" s="4" t="s">
        <v>256</v>
      </c>
      <c r="D50" s="1" t="s">
        <v>257</v>
      </c>
      <c r="E50" s="1" t="s">
        <v>258</v>
      </c>
      <c r="F50" s="4" t="s">
        <v>17</v>
      </c>
      <c r="G50" s="1" t="s">
        <v>18</v>
      </c>
      <c r="H50" s="1" t="s">
        <v>19</v>
      </c>
      <c r="I50" s="1" t="s">
        <v>20</v>
      </c>
      <c r="J50" s="1" t="s">
        <v>259</v>
      </c>
      <c r="K50" s="1" t="s">
        <v>22</v>
      </c>
      <c r="L50" s="1" t="str">
        <f>HYPERLINK("https://files.afu.se/Downloads/Transcripts/Skeptic%20Zone%20(Richard%20Saunders)/2022 08 20 - skepticzonepodcast - Winner Time. Written and read by Jim Wilshire._2qfzZq_27dk - transcript (automated).pdf","Transcript Link")</f>
        <v>Transcript Link</v>
      </c>
      <c r="M50" s="2" t="str">
        <f>HYPERLINK("https://files.afu.se/Downloads/Transcripts/Skeptic%20Zone%20(Richard%20Saunders)/2022 08 20 - skepticzonepodcast - Winner Time. Written and read by Jim Wilshire._2qfzZq_27dk - transcript (automated).pdf","Transcript Link")</f>
        <v>Transcript Link</v>
      </c>
    </row>
    <row r="51" ht="409.5" spans="1:13">
      <c r="A51" s="1" t="s">
        <v>251</v>
      </c>
      <c r="B51" s="1" t="s">
        <v>13</v>
      </c>
      <c r="C51" s="4" t="s">
        <v>260</v>
      </c>
      <c r="D51" s="1" t="s">
        <v>261</v>
      </c>
      <c r="E51" s="1" t="s">
        <v>262</v>
      </c>
      <c r="F51" s="4" t="s">
        <v>17</v>
      </c>
      <c r="G51" s="1" t="s">
        <v>18</v>
      </c>
      <c r="H51" s="1" t="s">
        <v>19</v>
      </c>
      <c r="I51" s="1" t="s">
        <v>20</v>
      </c>
      <c r="J51" s="1" t="s">
        <v>263</v>
      </c>
      <c r="K51" s="1" t="s">
        <v>22</v>
      </c>
      <c r="L51" s="1" t="str">
        <f>HYPERLINK("https://files.afu.se/Downloads/Transcripts/Skeptic%20Zone%20(Richard%20Saunders)/2022 08 20 - skepticzonepodcast - Wandiligong Mist. Written and read by Jim Wilshire._U-02MdQKNZk - transcript (automated).pdf","Transcript Link")</f>
        <v>Transcript Link</v>
      </c>
      <c r="M51" s="2" t="str">
        <f>HYPERLINK("https://files.afu.se/Downloads/Transcripts/Skeptic%20Zone%20(Richard%20Saunders)/2022 08 20 - skepticzonepodcast - Wandiligong Mist. Written and read by Jim Wilshire._U-02MdQKNZk - transcript (automated).pdf","Transcript Link")</f>
        <v>Transcript Link</v>
      </c>
    </row>
    <row r="52" ht="330" spans="1:13">
      <c r="A52" s="1" t="s">
        <v>251</v>
      </c>
      <c r="B52" s="1" t="s">
        <v>13</v>
      </c>
      <c r="C52" s="4" t="s">
        <v>264</v>
      </c>
      <c r="D52" s="1" t="s">
        <v>265</v>
      </c>
      <c r="E52" s="1" t="s">
        <v>266</v>
      </c>
      <c r="F52" s="4" t="s">
        <v>17</v>
      </c>
      <c r="G52" s="1" t="s">
        <v>18</v>
      </c>
      <c r="H52" s="1" t="s">
        <v>19</v>
      </c>
      <c r="I52" s="1" t="s">
        <v>20</v>
      </c>
      <c r="J52" s="1" t="s">
        <v>267</v>
      </c>
      <c r="K52" s="1" t="s">
        <v>22</v>
      </c>
      <c r="L52" s="1" t="str">
        <f>HYPERLINK("https://files.afu.se/Downloads/Transcripts/Skeptic%20Zone%20(Richard%20Saunders)/2022 08 20 - skepticzonepodcast - The Donor. Written and read by Jim Wilshire._aNjnfCaR5QM - transcript (automated).pdf","Transcript Link")</f>
        <v>Transcript Link</v>
      </c>
      <c r="M52" s="2" t="str">
        <f>HYPERLINK("https://files.afu.se/Downloads/Transcripts/Skeptic%20Zone%20(Richard%20Saunders)/2022 08 20 - skepticzonepodcast - The Donor. Written and read by Jim Wilshire._aNjnfCaR5QM - transcript (automated).pdf","Transcript Link")</f>
        <v>Transcript Link</v>
      </c>
    </row>
    <row r="53" ht="409.5" spans="1:13">
      <c r="A53" s="1" t="s">
        <v>251</v>
      </c>
      <c r="B53" s="1" t="s">
        <v>13</v>
      </c>
      <c r="C53" s="4" t="s">
        <v>268</v>
      </c>
      <c r="D53" s="1" t="s">
        <v>269</v>
      </c>
      <c r="E53" s="1" t="s">
        <v>270</v>
      </c>
      <c r="F53" s="4" t="s">
        <v>17</v>
      </c>
      <c r="G53" s="1" t="s">
        <v>18</v>
      </c>
      <c r="H53" s="1" t="s">
        <v>19</v>
      </c>
      <c r="I53" s="1" t="s">
        <v>20</v>
      </c>
      <c r="J53" s="1" t="s">
        <v>271</v>
      </c>
      <c r="K53" s="1" t="s">
        <v>22</v>
      </c>
      <c r="L53" s="1" t="str">
        <f>HYPERLINK("https://files.afu.se/Downloads/Transcripts/Skeptic%20Zone%20(Richard%20Saunders)/2022 08 20 - skepticzonepodcast - The Digger. Written and read by Jim Wilshire._taRcnC8RAZ4 - transcript (automated).pdf","Transcript Link")</f>
        <v>Transcript Link</v>
      </c>
      <c r="M53" s="2" t="str">
        <f>HYPERLINK("https://files.afu.se/Downloads/Transcripts/Skeptic%20Zone%20(Richard%20Saunders)/2022 08 20 - skepticzonepodcast - The Digger. Written and read by Jim Wilshire._taRcnC8RAZ4 - transcript (automated).pdf","Transcript Link")</f>
        <v>Transcript Link</v>
      </c>
    </row>
    <row r="54" ht="409.5" spans="1:13">
      <c r="A54" s="1" t="s">
        <v>251</v>
      </c>
      <c r="B54" s="1" t="s">
        <v>13</v>
      </c>
      <c r="C54" s="4" t="s">
        <v>272</v>
      </c>
      <c r="D54" s="1" t="s">
        <v>273</v>
      </c>
      <c r="E54" s="1" t="s">
        <v>274</v>
      </c>
      <c r="F54" s="4" t="s">
        <v>17</v>
      </c>
      <c r="G54" s="1" t="s">
        <v>18</v>
      </c>
      <c r="H54" s="1" t="s">
        <v>19</v>
      </c>
      <c r="I54" s="1" t="s">
        <v>20</v>
      </c>
      <c r="J54" s="1" t="s">
        <v>275</v>
      </c>
      <c r="K54" s="1" t="s">
        <v>22</v>
      </c>
      <c r="L54" s="1" t="str">
        <f>HYPERLINK("https://files.afu.se/Downloads/Transcripts/Skeptic%20Zone%20(Richard%20Saunders)/2022 08 20 - skepticzonepodcast - The Cat. Written and read by Jim Wilshire._UxskpEuOgC4 - transcript (automated).pdf","Transcript Link")</f>
        <v>Transcript Link</v>
      </c>
      <c r="M54" s="2" t="str">
        <f>HYPERLINK("https://files.afu.se/Downloads/Transcripts/Skeptic%20Zone%20(Richard%20Saunders)/2022 08 20 - skepticzonepodcast - The Cat. Written and read by Jim Wilshire._UxskpEuOgC4 - transcript (automated).pdf","Transcript Link")</f>
        <v>Transcript Link</v>
      </c>
    </row>
    <row r="55" ht="409.5" spans="1:13">
      <c r="A55" s="1" t="s">
        <v>251</v>
      </c>
      <c r="B55" s="1" t="s">
        <v>13</v>
      </c>
      <c r="C55" s="4" t="s">
        <v>276</v>
      </c>
      <c r="D55" s="1" t="s">
        <v>277</v>
      </c>
      <c r="E55" s="1" t="s">
        <v>278</v>
      </c>
      <c r="F55" s="4" t="s">
        <v>17</v>
      </c>
      <c r="G55" s="1" t="s">
        <v>18</v>
      </c>
      <c r="H55" s="1" t="s">
        <v>19</v>
      </c>
      <c r="I55" s="1" t="s">
        <v>20</v>
      </c>
      <c r="J55" s="1" t="s">
        <v>279</v>
      </c>
      <c r="K55" s="1" t="s">
        <v>22</v>
      </c>
      <c r="L55" s="1" t="str">
        <f>HYPERLINK("https://files.afu.se/Downloads/Transcripts/Skeptic%20Zone%20(Richard%20Saunders)/2022 08 20 - skepticzonepodcast - Rain. Written and read by Jim Wilshire._AiPtflBjWog - transcript (automated).pdf","Transcript Link")</f>
        <v>Transcript Link</v>
      </c>
      <c r="M55" s="2" t="str">
        <f>HYPERLINK("https://files.afu.se/Downloads/Transcripts/Skeptic%20Zone%20(Richard%20Saunders)/2022 08 20 - skepticzonepodcast - Rain. Written and read by Jim Wilshire._AiPtflBjWog - transcript (automated).pdf","Transcript Link")</f>
        <v>Transcript Link</v>
      </c>
    </row>
    <row r="56" ht="330" spans="1:13">
      <c r="A56" s="1" t="s">
        <v>251</v>
      </c>
      <c r="B56" s="1" t="s">
        <v>13</v>
      </c>
      <c r="C56" s="4" t="s">
        <v>280</v>
      </c>
      <c r="D56" s="1" t="s">
        <v>281</v>
      </c>
      <c r="E56" s="1" t="s">
        <v>282</v>
      </c>
      <c r="F56" s="4" t="s">
        <v>17</v>
      </c>
      <c r="G56" s="1" t="s">
        <v>18</v>
      </c>
      <c r="H56" s="1" t="s">
        <v>19</v>
      </c>
      <c r="I56" s="1" t="s">
        <v>20</v>
      </c>
      <c r="J56" s="1" t="s">
        <v>283</v>
      </c>
      <c r="K56" s="1" t="s">
        <v>22</v>
      </c>
      <c r="L56" s="1" t="str">
        <f>HYPERLINK("https://files.afu.se/Downloads/Transcripts/Skeptic%20Zone%20(Richard%20Saunders)/2022 08 20 - skepticzonepodcast - Postcard from Melbourne. Written and read by Jim Wilshire._hWJI0r1f9Qs - transcript (automated).pdf","Transcript Link")</f>
        <v>Transcript Link</v>
      </c>
      <c r="M56" s="2" t="str">
        <f>HYPERLINK("https://files.afu.se/Downloads/Transcripts/Skeptic%20Zone%20(Richard%20Saunders)/2022 08 20 - skepticzonepodcast - Postcard from Melbourne. Written and read by Jim Wilshire._hWJI0r1f9Qs - transcript (automated).pdf","Transcript Link")</f>
        <v>Transcript Link</v>
      </c>
    </row>
    <row r="57" ht="409.5" spans="1:13">
      <c r="A57" s="1" t="s">
        <v>251</v>
      </c>
      <c r="B57" s="1" t="s">
        <v>13</v>
      </c>
      <c r="C57" s="4" t="s">
        <v>284</v>
      </c>
      <c r="D57" s="1" t="s">
        <v>285</v>
      </c>
      <c r="E57" s="1" t="s">
        <v>286</v>
      </c>
      <c r="F57" s="4" t="s">
        <v>17</v>
      </c>
      <c r="G57" s="1" t="s">
        <v>18</v>
      </c>
      <c r="H57" s="1" t="s">
        <v>19</v>
      </c>
      <c r="I57" s="1" t="s">
        <v>20</v>
      </c>
      <c r="J57" s="1" t="s">
        <v>287</v>
      </c>
      <c r="K57" s="1" t="s">
        <v>22</v>
      </c>
      <c r="L57" s="1" t="str">
        <f>HYPERLINK("https://files.afu.se/Downloads/Transcripts/Skeptic%20Zone%20(Richard%20Saunders)/2022 08 20 - skepticzonepodcast - Olympicked. Written and read by Jim Wilshire._vnvp3lWOW9o - transcript (automated).pdf","Transcript Link")</f>
        <v>Transcript Link</v>
      </c>
      <c r="M57" s="2" t="str">
        <f>HYPERLINK("https://files.afu.se/Downloads/Transcripts/Skeptic%20Zone%20(Richard%20Saunders)/2022 08 20 - skepticzonepodcast - Olympicked. Written and read by Jim Wilshire._vnvp3lWOW9o - transcript (automated).pdf","Transcript Link")</f>
        <v>Transcript Link</v>
      </c>
    </row>
    <row r="58" ht="409.5" spans="1:13">
      <c r="A58" s="1" t="s">
        <v>251</v>
      </c>
      <c r="B58" s="1" t="s">
        <v>13</v>
      </c>
      <c r="C58" s="4" t="s">
        <v>288</v>
      </c>
      <c r="D58" s="1" t="s">
        <v>289</v>
      </c>
      <c r="E58" s="1" t="s">
        <v>290</v>
      </c>
      <c r="F58" s="4" t="s">
        <v>17</v>
      </c>
      <c r="G58" s="1" t="s">
        <v>18</v>
      </c>
      <c r="H58" s="1" t="s">
        <v>19</v>
      </c>
      <c r="I58" s="1" t="s">
        <v>20</v>
      </c>
      <c r="J58" s="1" t="s">
        <v>291</v>
      </c>
      <c r="K58" s="1" t="s">
        <v>22</v>
      </c>
      <c r="L58" s="1" t="str">
        <f>HYPERLINK("https://files.afu.se/Downloads/Transcripts/Skeptic%20Zone%20(Richard%20Saunders)/2022 08 20 - skepticzonepodcast - Mostly Ghostly. Written and read by Jim Wilshire._72pVjl7uTv8 - transcript (automated).pdf","Transcript Link")</f>
        <v>Transcript Link</v>
      </c>
      <c r="M58" s="2" t="str">
        <f>HYPERLINK("https://files.afu.se/Downloads/Transcripts/Skeptic%20Zone%20(Richard%20Saunders)/2022 08 20 - skepticzonepodcast - Mostly Ghostly. Written and read by Jim Wilshire._72pVjl7uTv8 - transcript (automated).pdf","Transcript Link")</f>
        <v>Transcript Link</v>
      </c>
    </row>
    <row r="59" ht="409.5" spans="1:13">
      <c r="A59" s="1" t="s">
        <v>292</v>
      </c>
      <c r="B59" s="1" t="s">
        <v>13</v>
      </c>
      <c r="C59" s="4" t="s">
        <v>293</v>
      </c>
      <c r="D59" s="1" t="s">
        <v>294</v>
      </c>
      <c r="E59" s="1" t="s">
        <v>295</v>
      </c>
      <c r="F59" s="4" t="s">
        <v>17</v>
      </c>
      <c r="G59" s="1" t="s">
        <v>18</v>
      </c>
      <c r="H59" s="1" t="s">
        <v>19</v>
      </c>
      <c r="I59" s="1" t="s">
        <v>20</v>
      </c>
      <c r="J59" s="1" t="s">
        <v>296</v>
      </c>
      <c r="K59" s="1" t="s">
        <v>22</v>
      </c>
      <c r="L59" s="1" t="str">
        <f>HYPERLINK("https://files.afu.se/Downloads/Transcripts/Skeptic%20Zone%20(Richard%20Saunders)/2022 08 19 - skepticzonepodcast - Min Min Man. Written and read by Jim Wilshire._Fqo5nPig3NY - transcript (automated).pdf","Transcript Link")</f>
        <v>Transcript Link</v>
      </c>
      <c r="M59" s="2" t="str">
        <f>HYPERLINK("https://files.afu.se/Downloads/Transcripts/Skeptic%20Zone%20(Richard%20Saunders)/2022 08 19 - skepticzonepodcast - Min Min Man. Written and read by Jim Wilshire._Fqo5nPig3NY - transcript (automated).pdf","Transcript Link")</f>
        <v>Transcript Link</v>
      </c>
    </row>
    <row r="60" ht="409.5" spans="1:13">
      <c r="A60" s="1" t="s">
        <v>292</v>
      </c>
      <c r="B60" s="1" t="s">
        <v>13</v>
      </c>
      <c r="C60" s="4" t="s">
        <v>297</v>
      </c>
      <c r="D60" s="1" t="s">
        <v>298</v>
      </c>
      <c r="E60" s="1" t="s">
        <v>299</v>
      </c>
      <c r="F60" s="4" t="s">
        <v>17</v>
      </c>
      <c r="G60" s="1" t="s">
        <v>18</v>
      </c>
      <c r="H60" s="1" t="s">
        <v>19</v>
      </c>
      <c r="I60" s="1" t="s">
        <v>20</v>
      </c>
      <c r="J60" s="1" t="s">
        <v>300</v>
      </c>
      <c r="K60" s="1" t="s">
        <v>22</v>
      </c>
      <c r="L60" s="1" t="str">
        <f>HYPERLINK("https://files.afu.se/Downloads/Transcripts/Skeptic%20Zone%20(Richard%20Saunders)/2022 08 19 - skepticzonepodcast - Lygon to Lunch. Written and read by Jim Wilshire._5RuDNa8WvqY - transcript (automated).pdf","Transcript Link")</f>
        <v>Transcript Link</v>
      </c>
      <c r="M60" s="2" t="str">
        <f>HYPERLINK("https://files.afu.se/Downloads/Transcripts/Skeptic%20Zone%20(Richard%20Saunders)/2022 08 19 - skepticzonepodcast - Lygon to Lunch. Written and read by Jim Wilshire._5RuDNa8WvqY - transcript (automated).pdf","Transcript Link")</f>
        <v>Transcript Link</v>
      </c>
    </row>
    <row r="61" ht="409.5" spans="1:13">
      <c r="A61" s="1" t="s">
        <v>292</v>
      </c>
      <c r="B61" s="1" t="s">
        <v>13</v>
      </c>
      <c r="C61" s="4" t="s">
        <v>301</v>
      </c>
      <c r="D61" s="1" t="s">
        <v>302</v>
      </c>
      <c r="E61" s="1" t="s">
        <v>303</v>
      </c>
      <c r="F61" s="4" t="s">
        <v>17</v>
      </c>
      <c r="G61" s="1" t="s">
        <v>18</v>
      </c>
      <c r="H61" s="1" t="s">
        <v>19</v>
      </c>
      <c r="I61" s="1" t="s">
        <v>20</v>
      </c>
      <c r="J61" s="1" t="s">
        <v>304</v>
      </c>
      <c r="K61" s="1" t="s">
        <v>22</v>
      </c>
      <c r="L61" s="1" t="str">
        <f>HYPERLINK("https://files.afu.se/Downloads/Transcripts/Skeptic%20Zone%20(Richard%20Saunders)/2022 08 19 - skepticzonepodcast - Hero. Written and read by Jim Wilshire._MDzeWs3HuXw - transcript (automated).pdf","Transcript Link")</f>
        <v>Transcript Link</v>
      </c>
      <c r="M61" s="2" t="str">
        <f>HYPERLINK("https://files.afu.se/Downloads/Transcripts/Skeptic%20Zone%20(Richard%20Saunders)/2022 08 19 - skepticzonepodcast - Hero. Written and read by Jim Wilshire._MDzeWs3HuXw - transcript (automated).pdf","Transcript Link")</f>
        <v>Transcript Link</v>
      </c>
    </row>
    <row r="62" ht="409.5" spans="1:13">
      <c r="A62" s="1" t="s">
        <v>292</v>
      </c>
      <c r="B62" s="1" t="s">
        <v>13</v>
      </c>
      <c r="C62" s="4" t="s">
        <v>305</v>
      </c>
      <c r="D62" s="1" t="s">
        <v>306</v>
      </c>
      <c r="E62" s="1" t="s">
        <v>307</v>
      </c>
      <c r="F62" s="4" t="s">
        <v>17</v>
      </c>
      <c r="G62" s="1" t="s">
        <v>18</v>
      </c>
      <c r="H62" s="1" t="s">
        <v>19</v>
      </c>
      <c r="I62" s="1" t="s">
        <v>20</v>
      </c>
      <c r="J62" s="1" t="s">
        <v>308</v>
      </c>
      <c r="K62" s="1" t="s">
        <v>22</v>
      </c>
      <c r="L62" s="1" t="str">
        <f>HYPERLINK("https://files.afu.se/Downloads/Transcripts/Skeptic%20Zone%20(Richard%20Saunders)/2022 08 19 - skepticzonepodcast - Flamin' Poetry. Written and read by Jim Wilshire._farRsW3RJr8 - transcript (automated).pdf","Transcript Link")</f>
        <v>Transcript Link</v>
      </c>
      <c r="M62" s="2" t="str">
        <f>HYPERLINK("https://files.afu.se/Downloads/Transcripts/Skeptic%20Zone%20(Richard%20Saunders)/2022 08 19 - skepticzonepodcast - Flamin' Poetry. Written and read by Jim Wilshire._farRsW3RJr8 - transcript (automated).pdf","Transcript Link")</f>
        <v>Transcript Link</v>
      </c>
    </row>
    <row r="63" ht="315" spans="1:13">
      <c r="A63" s="1" t="s">
        <v>292</v>
      </c>
      <c r="B63" s="1" t="s">
        <v>13</v>
      </c>
      <c r="C63" s="4" t="s">
        <v>309</v>
      </c>
      <c r="D63" s="1" t="s">
        <v>310</v>
      </c>
      <c r="E63" s="1" t="s">
        <v>311</v>
      </c>
      <c r="F63" s="4" t="s">
        <v>17</v>
      </c>
      <c r="G63" s="1" t="s">
        <v>18</v>
      </c>
      <c r="H63" s="1" t="s">
        <v>19</v>
      </c>
      <c r="I63" s="1" t="s">
        <v>20</v>
      </c>
      <c r="J63" s="1" t="s">
        <v>312</v>
      </c>
      <c r="K63" s="1" t="s">
        <v>22</v>
      </c>
      <c r="L63" s="1" t="str">
        <f>HYPERLINK("https://files.afu.se/Downloads/Transcripts/Skeptic%20Zone%20(Richard%20Saunders)/2022 08 19 - skepticzonepodcast - Gods Dad. Written and read by Jim Wilshire._es95UEpQmDY - transcript (automated).pdf","Transcript Link")</f>
        <v>Transcript Link</v>
      </c>
      <c r="M63" s="2" t="str">
        <f>HYPERLINK("https://files.afu.se/Downloads/Transcripts/Skeptic%20Zone%20(Richard%20Saunders)/2022 08 19 - skepticzonepodcast - Gods Dad. Written and read by Jim Wilshire._es95UEpQmDY - transcript (automated).pdf","Transcript Link")</f>
        <v>Transcript Link</v>
      </c>
    </row>
    <row r="64" ht="409.5" spans="1:13">
      <c r="A64" s="1" t="s">
        <v>292</v>
      </c>
      <c r="B64" s="1" t="s">
        <v>13</v>
      </c>
      <c r="C64" s="4" t="s">
        <v>313</v>
      </c>
      <c r="D64" s="1" t="s">
        <v>314</v>
      </c>
      <c r="E64" s="1" t="s">
        <v>315</v>
      </c>
      <c r="F64" s="4" t="s">
        <v>17</v>
      </c>
      <c r="G64" s="1" t="s">
        <v>18</v>
      </c>
      <c r="H64" s="1" t="s">
        <v>19</v>
      </c>
      <c r="I64" s="1" t="s">
        <v>20</v>
      </c>
      <c r="J64" s="1" t="s">
        <v>316</v>
      </c>
      <c r="K64" s="1" t="s">
        <v>22</v>
      </c>
      <c r="L64" s="1" t="str">
        <f>HYPERLINK("https://files.afu.se/Downloads/Transcripts/Skeptic%20Zone%20(Richard%20Saunders)/2022 08 19 - skepticzonepodcast - Electric Muscles. Written and read by Jim Wilshire._UiFoWC1vgB0 - transcript (automated).pdf","Transcript Link")</f>
        <v>Transcript Link</v>
      </c>
      <c r="M64" s="2" t="str">
        <f>HYPERLINK("https://files.afu.se/Downloads/Transcripts/Skeptic%20Zone%20(Richard%20Saunders)/2022 08 19 - skepticzonepodcast - Electric Muscles. Written and read by Jim Wilshire._UiFoWC1vgB0 - transcript (automated).pdf","Transcript Link")</f>
        <v>Transcript Link</v>
      </c>
    </row>
    <row r="65" ht="409.5" spans="1:13">
      <c r="A65" s="1" t="s">
        <v>292</v>
      </c>
      <c r="B65" s="1" t="s">
        <v>13</v>
      </c>
      <c r="C65" s="4" t="s">
        <v>317</v>
      </c>
      <c r="D65" s="1" t="s">
        <v>318</v>
      </c>
      <c r="E65" s="1" t="s">
        <v>319</v>
      </c>
      <c r="F65" s="4" t="s">
        <v>17</v>
      </c>
      <c r="G65" s="1" t="s">
        <v>18</v>
      </c>
      <c r="H65" s="1" t="s">
        <v>19</v>
      </c>
      <c r="I65" s="1" t="s">
        <v>20</v>
      </c>
      <c r="J65" s="1" t="s">
        <v>320</v>
      </c>
      <c r="K65" s="1" t="s">
        <v>22</v>
      </c>
      <c r="L65" s="1" t="str">
        <f>HYPERLINK("https://files.afu.se/Downloads/Transcripts/Skeptic%20Zone%20(Richard%20Saunders)/2022 08 19 - skepticzonepodcast - Check Your Food. Written and read by Jim Wilshire._8YpOXskmmx8 - transcript (automated).pdf","Transcript Link")</f>
        <v>Transcript Link</v>
      </c>
      <c r="M65" s="2" t="str">
        <f>HYPERLINK("https://files.afu.se/Downloads/Transcripts/Skeptic%20Zone%20(Richard%20Saunders)/2022 08 19 - skepticzonepodcast - Check Your Food. Written and read by Jim Wilshire._8YpOXskmmx8 - transcript (automated).pdf","Transcript Link")</f>
        <v>Transcript Link</v>
      </c>
    </row>
    <row r="66" ht="409.5" spans="1:13">
      <c r="A66" s="1" t="s">
        <v>292</v>
      </c>
      <c r="B66" s="1" t="s">
        <v>13</v>
      </c>
      <c r="C66" s="4" t="s">
        <v>321</v>
      </c>
      <c r="D66" s="1" t="s">
        <v>322</v>
      </c>
      <c r="E66" s="1" t="s">
        <v>323</v>
      </c>
      <c r="F66" s="4" t="s">
        <v>17</v>
      </c>
      <c r="G66" s="1" t="s">
        <v>18</v>
      </c>
      <c r="H66" s="1" t="s">
        <v>19</v>
      </c>
      <c r="I66" s="1" t="s">
        <v>20</v>
      </c>
      <c r="J66" s="1" t="s">
        <v>324</v>
      </c>
      <c r="K66" s="1" t="s">
        <v>22</v>
      </c>
      <c r="L66" s="1" t="str">
        <f>HYPERLINK("https://files.afu.se/Downloads/Transcripts/Skeptic%20Zone%20(Richard%20Saunders)/2022 08 19 - skepticzonepodcast - Clock Up. Written and read by Jim Wilshire._e2Tnz5yhmj0 - transcript (automated).pdf","Transcript Link")</f>
        <v>Transcript Link</v>
      </c>
      <c r="M66" s="2" t="str">
        <f>HYPERLINK("https://files.afu.se/Downloads/Transcripts/Skeptic%20Zone%20(Richard%20Saunders)/2022 08 19 - skepticzonepodcast - Clock Up. Written and read by Jim Wilshire._e2Tnz5yhmj0 - transcript (automated).pdf","Transcript Link")</f>
        <v>Transcript Link</v>
      </c>
    </row>
    <row r="67" ht="409.5" spans="1:13">
      <c r="A67" s="1" t="s">
        <v>292</v>
      </c>
      <c r="B67" s="1" t="s">
        <v>13</v>
      </c>
      <c r="C67" s="4" t="s">
        <v>325</v>
      </c>
      <c r="D67" s="1" t="s">
        <v>326</v>
      </c>
      <c r="E67" s="1" t="s">
        <v>327</v>
      </c>
      <c r="F67" s="4" t="s">
        <v>17</v>
      </c>
      <c r="G67" s="1" t="s">
        <v>18</v>
      </c>
      <c r="H67" s="1" t="s">
        <v>19</v>
      </c>
      <c r="I67" s="1" t="s">
        <v>20</v>
      </c>
      <c r="J67" s="1" t="s">
        <v>328</v>
      </c>
      <c r="K67" s="1" t="s">
        <v>22</v>
      </c>
      <c r="L67" s="1" t="str">
        <f>HYPERLINK("https://files.afu.se/Downloads/Transcripts/Skeptic%20Zone%20(Richard%20Saunders)/2022 08 19 - skepticzonepodcast - Beneath a Black Balloon. Written and read by Jim Wilshire._orym0q3qDX4 - transcript (automated).pdf","Transcript Link")</f>
        <v>Transcript Link</v>
      </c>
      <c r="M67" s="2" t="str">
        <f>HYPERLINK("https://files.afu.se/Downloads/Transcripts/Skeptic%20Zone%20(Richard%20Saunders)/2022 08 19 - skepticzonepodcast - Beneath a Black Balloon. Written and read by Jim Wilshire._orym0q3qDX4 - transcript (automated).pdf","Transcript Link")</f>
        <v>Transcript Link</v>
      </c>
    </row>
    <row r="68" ht="409.5" spans="1:13">
      <c r="A68" s="1" t="s">
        <v>292</v>
      </c>
      <c r="B68" s="1" t="s">
        <v>13</v>
      </c>
      <c r="C68" s="4" t="s">
        <v>329</v>
      </c>
      <c r="D68" s="1" t="s">
        <v>330</v>
      </c>
      <c r="E68" s="1" t="s">
        <v>331</v>
      </c>
      <c r="F68" s="4" t="s">
        <v>17</v>
      </c>
      <c r="G68" s="1" t="s">
        <v>18</v>
      </c>
      <c r="H68" s="1" t="s">
        <v>19</v>
      </c>
      <c r="I68" s="1" t="s">
        <v>20</v>
      </c>
      <c r="J68" s="1" t="s">
        <v>332</v>
      </c>
      <c r="K68" s="1" t="s">
        <v>22</v>
      </c>
      <c r="L68" s="1" t="str">
        <f>HYPERLINK("https://files.afu.se/Downloads/Transcripts/Skeptic%20Zone%20(Richard%20Saunders)/2022 08 19 - skepticzonepodcast - Bachelor of Séance. Written and read by Jim Wilshire._GplSJdo9d9o - transcript (automated).pdf","Transcript Link")</f>
        <v>Transcript Link</v>
      </c>
      <c r="M68" s="2" t="str">
        <f>HYPERLINK("https://files.afu.se/Downloads/Transcripts/Skeptic%20Zone%20(Richard%20Saunders)/2022 08 19 - skepticzonepodcast - Bachelor of Séance. Written and read by Jim Wilshire._GplSJdo9d9o - transcript (automated).pdf","Transcript Link")</f>
        <v>Transcript Link</v>
      </c>
    </row>
    <row r="69" ht="375" spans="1:13">
      <c r="A69" s="1" t="s">
        <v>292</v>
      </c>
      <c r="B69" s="1" t="s">
        <v>13</v>
      </c>
      <c r="C69" s="4" t="s">
        <v>333</v>
      </c>
      <c r="D69" s="1" t="s">
        <v>334</v>
      </c>
      <c r="E69" s="1" t="s">
        <v>335</v>
      </c>
      <c r="F69" s="4" t="s">
        <v>17</v>
      </c>
      <c r="G69" s="1" t="s">
        <v>18</v>
      </c>
      <c r="H69" s="1" t="s">
        <v>19</v>
      </c>
      <c r="I69" s="1" t="s">
        <v>20</v>
      </c>
      <c r="J69" s="1" t="s">
        <v>336</v>
      </c>
      <c r="K69" s="1" t="s">
        <v>22</v>
      </c>
      <c r="L69" s="1" t="str">
        <f>HYPERLINK("https://files.afu.se/Downloads/Transcripts/Skeptic%20Zone%20(Richard%20Saunders)/2022 08 19 - skepticzonepodcast - Autumn. Written and read by Jim Wilshire._mJfkKt4W-Gg - transcript (automated).pdf","Transcript Link")</f>
        <v>Transcript Link</v>
      </c>
      <c r="M69" s="2" t="str">
        <f>HYPERLINK("https://files.afu.se/Downloads/Transcripts/Skeptic%20Zone%20(Richard%20Saunders)/2022 08 19 - skepticzonepodcast - Autumn. Written and read by Jim Wilshire._mJfkKt4W-Gg - transcript (automated).pdf","Transcript Link")</f>
        <v>Transcript Link</v>
      </c>
    </row>
    <row r="70" ht="405" spans="1:13">
      <c r="A70" s="1" t="s">
        <v>292</v>
      </c>
      <c r="B70" s="1" t="s">
        <v>13</v>
      </c>
      <c r="C70" s="4" t="s">
        <v>337</v>
      </c>
      <c r="D70" s="1" t="s">
        <v>338</v>
      </c>
      <c r="E70" s="1" t="s">
        <v>339</v>
      </c>
      <c r="F70" s="4" t="s">
        <v>17</v>
      </c>
      <c r="G70" s="1" t="s">
        <v>18</v>
      </c>
      <c r="H70" s="1" t="s">
        <v>19</v>
      </c>
      <c r="I70" s="1" t="s">
        <v>20</v>
      </c>
      <c r="J70" s="1" t="s">
        <v>340</v>
      </c>
      <c r="K70" s="1" t="s">
        <v>22</v>
      </c>
      <c r="L70" s="1" t="str">
        <f>HYPERLINK("https://files.afu.se/Downloads/Transcripts/Skeptic%20Zone%20(Richard%20Saunders)/2022 08 19 - skepticzonepodcast - Angus. Written and read by Jim Wilshire_1Y2HHvjsU-o - transcript (automated).pdf","Transcript Link")</f>
        <v>Transcript Link</v>
      </c>
      <c r="M70" s="2" t="str">
        <f>HYPERLINK("https://files.afu.se/Downloads/Transcripts/Skeptic%20Zone%20(Richard%20Saunders)/2022 08 19 - skepticzonepodcast - Angus. Written and read by Jim Wilshire_1Y2HHvjsU-o - transcript (automated).pdf","Transcript Link")</f>
        <v>Transcript Link</v>
      </c>
    </row>
    <row r="71" ht="345" spans="1:13">
      <c r="A71" s="1" t="s">
        <v>341</v>
      </c>
      <c r="B71" s="1" t="s">
        <v>13</v>
      </c>
      <c r="C71" s="4" t="s">
        <v>342</v>
      </c>
      <c r="D71" s="1" t="s">
        <v>343</v>
      </c>
      <c r="E71" s="1" t="s">
        <v>344</v>
      </c>
      <c r="F71" s="4" t="s">
        <v>17</v>
      </c>
      <c r="G71" s="1" t="s">
        <v>18</v>
      </c>
      <c r="H71" s="1" t="s">
        <v>19</v>
      </c>
      <c r="I71" s="1" t="s">
        <v>20</v>
      </c>
      <c r="J71" s="1" t="s">
        <v>345</v>
      </c>
      <c r="K71" s="1" t="s">
        <v>22</v>
      </c>
      <c r="L71" s="1" t="str">
        <f>HYPERLINK("https://files.afu.se/Downloads/Transcripts/Skeptic%20Zone%20(Richard%20Saunders)/2022 08 13 - skepticzonepodcast - The Skeptic Zone %23723 - 14.August.2022_l4t5f_Pw-qQ - transcript (automated).pdf","Transcript Link")</f>
        <v>Transcript Link</v>
      </c>
      <c r="M71" s="2" t="str">
        <f>HYPERLINK("https://files.afu.se/Downloads/Transcripts/Skeptic%20Zone%20(Richard%20Saunders)/2022 08 13 - skepticzonepodcast - The Skeptic Zone %23723 - 14.August.2022_l4t5f_Pw-qQ - transcript (automated).pdf","Transcript Link")</f>
        <v>Transcript Link</v>
      </c>
    </row>
    <row r="72" ht="409.5" spans="1:13">
      <c r="A72" s="1" t="s">
        <v>346</v>
      </c>
      <c r="B72" s="1" t="s">
        <v>13</v>
      </c>
      <c r="C72" s="4" t="s">
        <v>347</v>
      </c>
      <c r="D72" s="1" t="s">
        <v>348</v>
      </c>
      <c r="E72" s="1" t="s">
        <v>349</v>
      </c>
      <c r="F72" s="4" t="s">
        <v>17</v>
      </c>
      <c r="G72" s="1" t="s">
        <v>18</v>
      </c>
      <c r="H72" s="1" t="s">
        <v>19</v>
      </c>
      <c r="I72" s="1" t="s">
        <v>20</v>
      </c>
      <c r="J72" s="1" t="s">
        <v>350</v>
      </c>
      <c r="K72" s="1" t="s">
        <v>22</v>
      </c>
      <c r="L72" s="1" t="str">
        <f>HYPERLINK("https://files.afu.se/Downloads/Transcripts/Skeptic%20Zone%20(Richard%20Saunders)/2022 08 06 - skepticzonepodcast - The Skeptic Zone %23722 - 7.August.2022_AIVL2DS3DNs - transcript (automated).pdf","Transcript Link")</f>
        <v>Transcript Link</v>
      </c>
      <c r="M72" s="2" t="str">
        <f>HYPERLINK("https://files.afu.se/Downloads/Transcripts/Skeptic%20Zone%20(Richard%20Saunders)/2022 08 06 - skepticzonepodcast - The Skeptic Zone %23722 - 7.August.2022_AIVL2DS3DNs - transcript (automated).pdf","Transcript Link")</f>
        <v>Transcript Link</v>
      </c>
    </row>
    <row r="73" ht="270" spans="1:13">
      <c r="A73" s="1" t="s">
        <v>351</v>
      </c>
      <c r="B73" s="1" t="s">
        <v>13</v>
      </c>
      <c r="C73" s="4" t="s">
        <v>352</v>
      </c>
      <c r="D73" s="1" t="s">
        <v>353</v>
      </c>
      <c r="E73" s="1" t="s">
        <v>354</v>
      </c>
      <c r="F73" s="4" t="s">
        <v>17</v>
      </c>
      <c r="G73" s="1" t="s">
        <v>18</v>
      </c>
      <c r="H73" s="1" t="s">
        <v>19</v>
      </c>
      <c r="I73" s="1" t="s">
        <v>20</v>
      </c>
      <c r="J73" s="1" t="s">
        <v>355</v>
      </c>
      <c r="K73" s="1" t="s">
        <v>22</v>
      </c>
      <c r="L73" s="1" t="str">
        <f>HYPERLINK("https://files.afu.se/Downloads/Transcripts/Skeptic%20Zone%20(Richard%20Saunders)/2022 07 31 - skepticzonepodcast - The Skeptic Zone %23721 - 31.July.2022_ldO8tSPzkPg - transcript (automated).pdf","Transcript Link")</f>
        <v>Transcript Link</v>
      </c>
      <c r="M73" s="2" t="str">
        <f>HYPERLINK("https://files.afu.se/Downloads/Transcripts/Skeptic%20Zone%20(Richard%20Saunders)/2022 07 31 - skepticzonepodcast - The Skeptic Zone %23721 - 31.July.2022_ldO8tSPzkPg - transcript (automated).pdf","Transcript Link")</f>
        <v>Transcript Link</v>
      </c>
    </row>
    <row r="74" ht="345" spans="1:13">
      <c r="A74" s="1" t="s">
        <v>356</v>
      </c>
      <c r="B74" s="1" t="s">
        <v>13</v>
      </c>
      <c r="C74" s="4" t="s">
        <v>357</v>
      </c>
      <c r="D74" s="1" t="s">
        <v>358</v>
      </c>
      <c r="E74" s="1" t="s">
        <v>359</v>
      </c>
      <c r="F74" s="4" t="s">
        <v>17</v>
      </c>
      <c r="G74" s="1" t="s">
        <v>18</v>
      </c>
      <c r="H74" s="1" t="s">
        <v>19</v>
      </c>
      <c r="I74" s="1" t="s">
        <v>20</v>
      </c>
      <c r="J74" s="1" t="s">
        <v>360</v>
      </c>
      <c r="K74" s="1" t="s">
        <v>22</v>
      </c>
      <c r="L74" s="1" t="str">
        <f>HYPERLINK("https://files.afu.se/Downloads/Transcripts/Skeptic%20Zone%20(Richard%20Saunders)/2022 07 23 - skepticzonepodcast - The Skeptic Zone %23720 - 24.July.2022_bfUO9c7vEbM - transcript (automated).pdf","Transcript Link")</f>
        <v>Transcript Link</v>
      </c>
      <c r="M74" s="2" t="str">
        <f>HYPERLINK("https://files.afu.se/Downloads/Transcripts/Skeptic%20Zone%20(Richard%20Saunders)/2022 07 23 - skepticzonepodcast - The Skeptic Zone %23720 - 24.July.2022_bfUO9c7vEbM - transcript (automated).pdf","Transcript Link")</f>
        <v>Transcript Link</v>
      </c>
    </row>
    <row r="75" ht="270" spans="1:13">
      <c r="A75" s="1" t="s">
        <v>361</v>
      </c>
      <c r="B75" s="1" t="s">
        <v>13</v>
      </c>
      <c r="C75" s="4" t="s">
        <v>362</v>
      </c>
      <c r="D75" s="1" t="s">
        <v>363</v>
      </c>
      <c r="E75" s="1" t="s">
        <v>364</v>
      </c>
      <c r="F75" s="4" t="s">
        <v>17</v>
      </c>
      <c r="G75" s="1" t="s">
        <v>18</v>
      </c>
      <c r="H75" s="1" t="s">
        <v>19</v>
      </c>
      <c r="I75" s="1" t="s">
        <v>20</v>
      </c>
      <c r="J75" s="1" t="s">
        <v>365</v>
      </c>
      <c r="K75" s="1" t="s">
        <v>22</v>
      </c>
      <c r="L75" s="1" t="str">
        <f>HYPERLINK("https://files.afu.se/Downloads/Transcripts/Skeptic%20Zone%20(Richard%20Saunders)/2022 07 16 - skepticzonepodcast - The Skeptic Zone %23719 - 17.July.2022_wOyWrUeH2kE - transcript (automated).pdf","Transcript Link")</f>
        <v>Transcript Link</v>
      </c>
      <c r="M75" s="2" t="str">
        <f>HYPERLINK("https://files.afu.se/Downloads/Transcripts/Skeptic%20Zone%20(Richard%20Saunders)/2022 07 16 - skepticzonepodcast - The Skeptic Zone %23719 - 17.July.2022_wOyWrUeH2kE - transcript (automated).pdf","Transcript Link")</f>
        <v>Transcript Link</v>
      </c>
    </row>
    <row r="76" ht="165" spans="1:13">
      <c r="A76" s="1" t="s">
        <v>366</v>
      </c>
      <c r="B76" s="1" t="s">
        <v>13</v>
      </c>
      <c r="C76" s="4" t="s">
        <v>367</v>
      </c>
      <c r="D76" s="1" t="s">
        <v>368</v>
      </c>
      <c r="E76" s="1" t="s">
        <v>369</v>
      </c>
      <c r="F76" s="4" t="s">
        <v>17</v>
      </c>
      <c r="G76" s="1" t="s">
        <v>18</v>
      </c>
      <c r="H76" s="1" t="s">
        <v>19</v>
      </c>
      <c r="I76" s="1" t="s">
        <v>20</v>
      </c>
      <c r="J76" s="1" t="s">
        <v>370</v>
      </c>
      <c r="K76" s="1" t="s">
        <v>22</v>
      </c>
      <c r="L76" s="1" t="str">
        <f>HYPERLINK("https://files.afu.se/Downloads/Transcripts/Skeptic%20Zone%20(Richard%20Saunders)/2022 07 09 - skepticzonepodcast - The Skeptic Zone %23718 - 10.July.2022_Xrb8sNQqsKY - transcript (automated).pdf","Transcript Link")</f>
        <v>Transcript Link</v>
      </c>
      <c r="M76" s="2" t="str">
        <f>HYPERLINK("https://files.afu.se/Downloads/Transcripts/Skeptic%20Zone%20(Richard%20Saunders)/2022 07 09 - skepticzonepodcast - The Skeptic Zone %23718 - 10.July.2022_Xrb8sNQqsKY - transcript (automated).pdf","Transcript Link")</f>
        <v>Transcript Link</v>
      </c>
    </row>
    <row r="77" ht="270" spans="1:13">
      <c r="A77" s="1" t="s">
        <v>371</v>
      </c>
      <c r="B77" s="1" t="s">
        <v>13</v>
      </c>
      <c r="C77" s="4" t="s">
        <v>372</v>
      </c>
      <c r="D77" s="1" t="s">
        <v>373</v>
      </c>
      <c r="E77" s="1" t="s">
        <v>374</v>
      </c>
      <c r="F77" s="4" t="s">
        <v>17</v>
      </c>
      <c r="G77" s="1" t="s">
        <v>18</v>
      </c>
      <c r="H77" s="1" t="s">
        <v>19</v>
      </c>
      <c r="I77" s="1" t="s">
        <v>20</v>
      </c>
      <c r="J77" s="1" t="s">
        <v>375</v>
      </c>
      <c r="K77" s="1" t="s">
        <v>22</v>
      </c>
      <c r="L77" s="1" t="str">
        <f>HYPERLINK("https://files.afu.se/Downloads/Transcripts/Skeptic%20Zone%20(Richard%20Saunders)/2022 07 02 - skepticzonepodcast - The Skeptic Zone %23717 - 3.July.2022_xGVtk7Cmom8 - transcript (automated).pdf","Transcript Link")</f>
        <v>Transcript Link</v>
      </c>
      <c r="M77" s="2" t="str">
        <f>HYPERLINK("https://files.afu.se/Downloads/Transcripts/Skeptic%20Zone%20(Richard%20Saunders)/2022 07 02 - skepticzonepodcast - The Skeptic Zone %23717 - 3.July.2022_xGVtk7Cmom8 - transcript (automated).pdf","Transcript Link")</f>
        <v>Transcript Link</v>
      </c>
    </row>
    <row r="78" ht="330" spans="1:13">
      <c r="A78" s="1" t="s">
        <v>376</v>
      </c>
      <c r="B78" s="1" t="s">
        <v>13</v>
      </c>
      <c r="C78" s="4" t="s">
        <v>377</v>
      </c>
      <c r="D78" s="1" t="s">
        <v>378</v>
      </c>
      <c r="E78" s="1" t="s">
        <v>379</v>
      </c>
      <c r="F78" s="4" t="s">
        <v>17</v>
      </c>
      <c r="G78" s="1" t="s">
        <v>18</v>
      </c>
      <c r="H78" s="1" t="s">
        <v>19</v>
      </c>
      <c r="I78" s="1" t="s">
        <v>20</v>
      </c>
      <c r="J78" s="1" t="s">
        <v>380</v>
      </c>
      <c r="K78" s="1" t="s">
        <v>22</v>
      </c>
      <c r="L78" s="1" t="str">
        <f>HYPERLINK("https://files.afu.se/Downloads/Transcripts/Skeptic%20Zone%20(Richard%20Saunders)/2022 06 25 - skepticzonepodcast - The Skeptic Zone %23716 - 26.June.2022_RImKDD9M6nM - transcript (automated).pdf","Transcript Link")</f>
        <v>Transcript Link</v>
      </c>
      <c r="M78" s="2" t="str">
        <f>HYPERLINK("https://files.afu.se/Downloads/Transcripts/Skeptic%20Zone%20(Richard%20Saunders)/2022 06 25 - skepticzonepodcast - The Skeptic Zone %23716 - 26.June.2022_RImKDD9M6nM - transcript (automated).pdf","Transcript Link")</f>
        <v>Transcript Link</v>
      </c>
    </row>
    <row r="79" ht="255" spans="1:13">
      <c r="A79" s="1" t="s">
        <v>381</v>
      </c>
      <c r="B79" s="1" t="s">
        <v>13</v>
      </c>
      <c r="C79" s="4" t="s">
        <v>382</v>
      </c>
      <c r="D79" s="1" t="s">
        <v>383</v>
      </c>
      <c r="E79" s="1" t="s">
        <v>384</v>
      </c>
      <c r="F79" s="4" t="s">
        <v>17</v>
      </c>
      <c r="G79" s="1" t="s">
        <v>18</v>
      </c>
      <c r="H79" s="1" t="s">
        <v>19</v>
      </c>
      <c r="I79" s="1" t="s">
        <v>20</v>
      </c>
      <c r="J79" s="1" t="s">
        <v>385</v>
      </c>
      <c r="K79" s="1" t="s">
        <v>22</v>
      </c>
      <c r="L79" s="1" t="str">
        <f>HYPERLINK("https://files.afu.se/Downloads/Transcripts/Skeptic%20Zone%20(Richard%20Saunders)/2022 06 18 - skepticzonepodcast - The Skeptic Zone %23715 - 19.June.2022_T2UMd6-j6k4 - transcript (automated).pdf","Transcript Link")</f>
        <v>Transcript Link</v>
      </c>
      <c r="M79" s="2" t="str">
        <f>HYPERLINK("https://files.afu.se/Downloads/Transcripts/Skeptic%20Zone%20(Richard%20Saunders)/2022 06 18 - skepticzonepodcast - The Skeptic Zone %23715 - 19.June.2022_T2UMd6-j6k4 - transcript (automated).pdf","Transcript Link")</f>
        <v>Transcript Link</v>
      </c>
    </row>
    <row r="80" ht="195" spans="1:13">
      <c r="A80" s="1" t="s">
        <v>386</v>
      </c>
      <c r="B80" s="1" t="s">
        <v>13</v>
      </c>
      <c r="C80" s="4" t="s">
        <v>387</v>
      </c>
      <c r="D80" s="1" t="s">
        <v>388</v>
      </c>
      <c r="E80" s="1" t="s">
        <v>389</v>
      </c>
      <c r="F80" s="4" t="s">
        <v>17</v>
      </c>
      <c r="G80" s="1" t="s">
        <v>18</v>
      </c>
      <c r="H80" s="1" t="s">
        <v>19</v>
      </c>
      <c r="I80" s="1" t="s">
        <v>20</v>
      </c>
      <c r="J80" s="1" t="s">
        <v>390</v>
      </c>
      <c r="K80" s="1" t="s">
        <v>22</v>
      </c>
      <c r="L80" s="1" t="str">
        <f>HYPERLINK("https://files.afu.se/Downloads/Transcripts/Skeptic%20Zone%20(Richard%20Saunders)/2022 06 12 - skepticzonepodcast - The Skeptic Zone %23714 - 12.June.2022_TSIjBSJrdlc - transcript (automated).pdf","Transcript Link")</f>
        <v>Transcript Link</v>
      </c>
      <c r="M80" s="2" t="str">
        <f>HYPERLINK("https://files.afu.se/Downloads/Transcripts/Skeptic%20Zone%20(Richard%20Saunders)/2022 06 12 - skepticzonepodcast - The Skeptic Zone %23714 - 12.June.2022_TSIjBSJrdlc - transcript (automated).pdf","Transcript Link")</f>
        <v>Transcript Link</v>
      </c>
    </row>
    <row r="81" ht="195" spans="1:13">
      <c r="A81" s="1" t="s">
        <v>391</v>
      </c>
      <c r="B81" s="1" t="s">
        <v>13</v>
      </c>
      <c r="C81" s="4" t="s">
        <v>392</v>
      </c>
      <c r="D81" s="1" t="s">
        <v>393</v>
      </c>
      <c r="E81" s="1" t="s">
        <v>394</v>
      </c>
      <c r="F81" s="4" t="s">
        <v>17</v>
      </c>
      <c r="G81" s="1" t="s">
        <v>18</v>
      </c>
      <c r="H81" s="1" t="s">
        <v>19</v>
      </c>
      <c r="I81" s="1" t="s">
        <v>20</v>
      </c>
      <c r="J81" s="1" t="s">
        <v>395</v>
      </c>
      <c r="K81" s="1" t="s">
        <v>22</v>
      </c>
      <c r="L81" s="1" t="str">
        <f>HYPERLINK("https://files.afu.se/Downloads/Transcripts/Skeptic%20Zone%20(Richard%20Saunders)/2022 06 05 - skepticzonepodcast - he Skeptic Zone %23713 - 5.June.2022_hTLBZM1cXSQ - transcript (automated).pdf","Transcript Link")</f>
        <v>Transcript Link</v>
      </c>
      <c r="M81" s="2" t="str">
        <f>HYPERLINK("https://files.afu.se/Downloads/Transcripts/Skeptic%20Zone%20(Richard%20Saunders)/2022 06 05 - skepticzonepodcast - he Skeptic Zone %23713 - 5.June.2022_hTLBZM1cXSQ - transcript (automated).pdf","Transcript Link")</f>
        <v>Transcript Link</v>
      </c>
    </row>
    <row r="82" ht="285" spans="1:13">
      <c r="A82" s="1" t="s">
        <v>396</v>
      </c>
      <c r="B82" s="1" t="s">
        <v>13</v>
      </c>
      <c r="C82" s="4" t="s">
        <v>397</v>
      </c>
      <c r="D82" s="1" t="s">
        <v>398</v>
      </c>
      <c r="E82" s="1" t="s">
        <v>399</v>
      </c>
      <c r="F82" s="4" t="s">
        <v>17</v>
      </c>
      <c r="G82" s="1" t="s">
        <v>18</v>
      </c>
      <c r="H82" s="1" t="s">
        <v>19</v>
      </c>
      <c r="I82" s="1" t="s">
        <v>20</v>
      </c>
      <c r="J82" s="1" t="s">
        <v>400</v>
      </c>
      <c r="K82" s="1" t="s">
        <v>22</v>
      </c>
      <c r="L82" s="1" t="str">
        <f>HYPERLINK("https://files.afu.se/Downloads/Transcripts/Skeptic%20Zone%20(Richard%20Saunders)/2022 05 28 - skepticzonepodcast - The Skeptic Zone %23712 - 29.May.2022_t4GQegP1IXE - transcript (automated).pdf","Transcript Link")</f>
        <v>Transcript Link</v>
      </c>
      <c r="M82" s="2" t="str">
        <f>HYPERLINK("https://files.afu.se/Downloads/Transcripts/Skeptic%20Zone%20(Richard%20Saunders)/2022 05 28 - skepticzonepodcast - The Skeptic Zone %23712 - 29.May.2022_t4GQegP1IXE - transcript (automated).pdf","Transcript Link")</f>
        <v>Transcript Link</v>
      </c>
    </row>
    <row r="83" ht="225" spans="1:13">
      <c r="A83" s="1" t="s">
        <v>401</v>
      </c>
      <c r="B83" s="1" t="s">
        <v>13</v>
      </c>
      <c r="C83" s="4" t="s">
        <v>402</v>
      </c>
      <c r="D83" s="1" t="s">
        <v>403</v>
      </c>
      <c r="E83" s="1" t="s">
        <v>404</v>
      </c>
      <c r="F83" s="4" t="s">
        <v>17</v>
      </c>
      <c r="G83" s="1" t="s">
        <v>18</v>
      </c>
      <c r="H83" s="1" t="s">
        <v>19</v>
      </c>
      <c r="I83" s="1" t="s">
        <v>20</v>
      </c>
      <c r="J83" s="1" t="s">
        <v>405</v>
      </c>
      <c r="K83" s="1" t="s">
        <v>22</v>
      </c>
      <c r="L83" s="1" t="str">
        <f>HYPERLINK("https://files.afu.se/Downloads/Transcripts/Skeptic%20Zone%20(Richard%20Saunders)/2022 05 22 - skepticzonepodcast - The Skeptic Zone %23711 - 22.May.2022_jSz25poftrE - transcript (automated).pdf","Transcript Link")</f>
        <v>Transcript Link</v>
      </c>
      <c r="M83" s="2" t="str">
        <f>HYPERLINK("https://files.afu.se/Downloads/Transcripts/Skeptic%20Zone%20(Richard%20Saunders)/2022 05 22 - skepticzonepodcast - The Skeptic Zone %23711 - 22.May.2022_jSz25poftrE - transcript (automated).pdf","Transcript Link")</f>
        <v>Transcript Link</v>
      </c>
    </row>
    <row r="84" ht="210" spans="1:13">
      <c r="A84" s="1" t="s">
        <v>406</v>
      </c>
      <c r="B84" s="1" t="s">
        <v>13</v>
      </c>
      <c r="C84" s="4" t="s">
        <v>407</v>
      </c>
      <c r="D84" s="1" t="s">
        <v>408</v>
      </c>
      <c r="E84" s="1" t="s">
        <v>409</v>
      </c>
      <c r="F84" s="4" t="s">
        <v>17</v>
      </c>
      <c r="G84" s="1" t="s">
        <v>18</v>
      </c>
      <c r="H84" s="1" t="s">
        <v>19</v>
      </c>
      <c r="I84" s="1" t="s">
        <v>20</v>
      </c>
      <c r="J84" s="1" t="s">
        <v>410</v>
      </c>
      <c r="K84" s="1" t="s">
        <v>22</v>
      </c>
      <c r="L84" s="1" t="str">
        <f>HYPERLINK("https://files.afu.se/Downloads/Transcripts/Skeptic%20Zone%20(Richard%20Saunders)/2022 05 14 - skepticzonepodcast - The Skeptic Zone %23710 - 15.May.2022_yMv-Yr3UGGc - transcript (automated).pdf","Transcript Link")</f>
        <v>Transcript Link</v>
      </c>
      <c r="M84" s="2" t="str">
        <f>HYPERLINK("https://files.afu.se/Downloads/Transcripts/Skeptic%20Zone%20(Richard%20Saunders)/2022 05 14 - skepticzonepodcast - The Skeptic Zone %23710 - 15.May.2022_yMv-Yr3UGGc - transcript (automated).pdf","Transcript Link")</f>
        <v>Transcript Link</v>
      </c>
    </row>
    <row r="85" ht="330" spans="1:13">
      <c r="A85" s="1" t="s">
        <v>411</v>
      </c>
      <c r="B85" s="1" t="s">
        <v>13</v>
      </c>
      <c r="C85" s="4" t="s">
        <v>412</v>
      </c>
      <c r="D85" s="1" t="s">
        <v>413</v>
      </c>
      <c r="E85" s="1" t="s">
        <v>414</v>
      </c>
      <c r="F85" s="4" t="s">
        <v>17</v>
      </c>
      <c r="G85" s="1" t="s">
        <v>18</v>
      </c>
      <c r="H85" s="1" t="s">
        <v>19</v>
      </c>
      <c r="I85" s="1" t="s">
        <v>20</v>
      </c>
      <c r="J85" s="1" t="s">
        <v>415</v>
      </c>
      <c r="K85" s="1" t="s">
        <v>22</v>
      </c>
      <c r="L85" s="1" t="str">
        <f>HYPERLINK("https://files.afu.se/Downloads/Transcripts/Skeptic%20Zone%20(Richard%20Saunders)/2022 05 07 - skepticzonepodcast - The Skeptic Zone %23709 - 8.May.2022_kDXY29eO-hs - transcript (automated).pdf","Transcript Link")</f>
        <v>Transcript Link</v>
      </c>
      <c r="M85" s="2" t="str">
        <f>HYPERLINK("https://files.afu.se/Downloads/Transcripts/Skeptic%20Zone%20(Richard%20Saunders)/2022 05 07 - skepticzonepodcast - The Skeptic Zone %23709 - 8.May.2022_kDXY29eO-hs - transcript (automated).pdf","Transcript Link")</f>
        <v>Transcript Link</v>
      </c>
    </row>
    <row r="86" ht="255" spans="1:13">
      <c r="A86" s="1" t="s">
        <v>416</v>
      </c>
      <c r="B86" s="1" t="s">
        <v>13</v>
      </c>
      <c r="C86" s="4" t="s">
        <v>417</v>
      </c>
      <c r="D86" s="1" t="s">
        <v>418</v>
      </c>
      <c r="E86" s="1" t="s">
        <v>419</v>
      </c>
      <c r="F86" s="4" t="s">
        <v>17</v>
      </c>
      <c r="G86" s="1" t="s">
        <v>18</v>
      </c>
      <c r="H86" s="1" t="s">
        <v>19</v>
      </c>
      <c r="I86" s="1" t="s">
        <v>20</v>
      </c>
      <c r="J86" s="1" t="s">
        <v>420</v>
      </c>
      <c r="K86" s="1" t="s">
        <v>22</v>
      </c>
      <c r="L86" s="1" t="str">
        <f>HYPERLINK("https://files.afu.se/Downloads/Transcripts/Skeptic%20Zone%20(Richard%20Saunders)/2022 04 30 - skepticzonepodcast - The Skeptic Zone %23708 - 1.May.2022_1z71kz4fjfI - transcript (automated).pdf","Transcript Link")</f>
        <v>Transcript Link</v>
      </c>
      <c r="M86" s="2" t="str">
        <f>HYPERLINK("https://files.afu.se/Downloads/Transcripts/Skeptic%20Zone%20(Richard%20Saunders)/2022 04 30 - skepticzonepodcast - The Skeptic Zone %23708 - 1.May.2022_1z71kz4fjfI - transcript (automated).pdf","Transcript Link")</f>
        <v>Transcript Link</v>
      </c>
    </row>
    <row r="87" ht="390" spans="1:13">
      <c r="A87" s="1" t="s">
        <v>421</v>
      </c>
      <c r="B87" s="1" t="s">
        <v>13</v>
      </c>
      <c r="C87" s="4" t="s">
        <v>422</v>
      </c>
      <c r="D87" s="1" t="s">
        <v>423</v>
      </c>
      <c r="E87" s="1" t="s">
        <v>424</v>
      </c>
      <c r="F87" s="4" t="s">
        <v>17</v>
      </c>
      <c r="G87" s="1" t="s">
        <v>18</v>
      </c>
      <c r="H87" s="1" t="s">
        <v>19</v>
      </c>
      <c r="I87" s="1" t="s">
        <v>20</v>
      </c>
      <c r="J87" s="1" t="s">
        <v>425</v>
      </c>
      <c r="K87" s="1" t="s">
        <v>22</v>
      </c>
      <c r="L87" s="1" t="str">
        <f>HYPERLINK("https://files.afu.se/Downloads/Transcripts/Skeptic%20Zone%20(Richard%20Saunders)/2022 04 23 - skepticzonepodcast - The Skeptic Zone %23707 - 24.April.2022_WPJ11JRbUKU - transcript (automated).pdf","Transcript Link")</f>
        <v>Transcript Link</v>
      </c>
      <c r="M87" s="2" t="str">
        <f>HYPERLINK("https://files.afu.se/Downloads/Transcripts/Skeptic%20Zone%20(Richard%20Saunders)/2022 04 23 - skepticzonepodcast - The Skeptic Zone %23707 - 24.April.2022_WPJ11JRbUKU - transcript (automated).pdf","Transcript Link")</f>
        <v>Transcript Link</v>
      </c>
    </row>
    <row r="88" ht="315" spans="1:13">
      <c r="A88" s="1" t="s">
        <v>426</v>
      </c>
      <c r="B88" s="1" t="s">
        <v>13</v>
      </c>
      <c r="C88" s="4" t="s">
        <v>427</v>
      </c>
      <c r="D88" s="1" t="s">
        <v>428</v>
      </c>
      <c r="E88" s="1" t="s">
        <v>429</v>
      </c>
      <c r="F88" s="4" t="s">
        <v>17</v>
      </c>
      <c r="G88" s="1" t="s">
        <v>18</v>
      </c>
      <c r="H88" s="1" t="s">
        <v>19</v>
      </c>
      <c r="I88" s="1" t="s">
        <v>20</v>
      </c>
      <c r="J88" s="1" t="s">
        <v>430</v>
      </c>
      <c r="K88" s="1" t="s">
        <v>22</v>
      </c>
      <c r="L88" s="1" t="str">
        <f>HYPERLINK("https://files.afu.se/Downloads/Transcripts/Skeptic%20Zone%20(Richard%20Saunders)/2022 04 16 - skepticzonepodcast - The Skeptic Zone %23706 - 17.April.2022_YGru_l2-zn8 - transcript (automated).pdf","Transcript Link")</f>
        <v>Transcript Link</v>
      </c>
      <c r="M88" s="2" t="str">
        <f>HYPERLINK("https://files.afu.se/Downloads/Transcripts/Skeptic%20Zone%20(Richard%20Saunders)/2022 04 16 - skepticzonepodcast - The Skeptic Zone %23706 - 17.April.2022_YGru_l2-zn8 - transcript (automated).pdf","Transcript Link")</f>
        <v>Transcript Link</v>
      </c>
    </row>
    <row r="89" ht="270" spans="1:13">
      <c r="A89" s="1" t="s">
        <v>431</v>
      </c>
      <c r="B89" s="1" t="s">
        <v>13</v>
      </c>
      <c r="C89" s="4" t="s">
        <v>432</v>
      </c>
      <c r="D89" s="1" t="s">
        <v>433</v>
      </c>
      <c r="E89" s="1" t="s">
        <v>434</v>
      </c>
      <c r="F89" s="4" t="s">
        <v>17</v>
      </c>
      <c r="G89" s="1" t="s">
        <v>18</v>
      </c>
      <c r="H89" s="1" t="s">
        <v>19</v>
      </c>
      <c r="I89" s="1" t="s">
        <v>20</v>
      </c>
      <c r="J89" s="1" t="s">
        <v>435</v>
      </c>
      <c r="K89" s="1" t="s">
        <v>22</v>
      </c>
      <c r="L89" s="1" t="str">
        <f>HYPERLINK("https://files.afu.se/Downloads/Transcripts/Skeptic%20Zone%20(Richard%20Saunders)/2022 04 10 - skepticzonepodcast - The Skeptic Zone %23705 - 10.April.2022_g-cd-AtJHlE - transcript (automated).pdf","Transcript Link")</f>
        <v>Transcript Link</v>
      </c>
      <c r="M89" s="2" t="str">
        <f>HYPERLINK("https://files.afu.se/Downloads/Transcripts/Skeptic%20Zone%20(Richard%20Saunders)/2022 04 10 - skepticzonepodcast - The Skeptic Zone %23705 - 10.April.2022_g-cd-AtJHlE - transcript (automated).pdf","Transcript Link")</f>
        <v>Transcript Link</v>
      </c>
    </row>
    <row r="90" ht="330" spans="1:13">
      <c r="A90" s="1" t="s">
        <v>436</v>
      </c>
      <c r="B90" s="1" t="s">
        <v>13</v>
      </c>
      <c r="C90" s="4" t="s">
        <v>437</v>
      </c>
      <c r="D90" s="1" t="s">
        <v>438</v>
      </c>
      <c r="E90" s="1" t="s">
        <v>439</v>
      </c>
      <c r="F90" s="4" t="s">
        <v>17</v>
      </c>
      <c r="G90" s="1" t="s">
        <v>18</v>
      </c>
      <c r="H90" s="1" t="s">
        <v>19</v>
      </c>
      <c r="I90" s="1" t="s">
        <v>20</v>
      </c>
      <c r="J90" s="1" t="s">
        <v>440</v>
      </c>
      <c r="K90" s="1" t="s">
        <v>22</v>
      </c>
      <c r="L90" s="1" t="str">
        <f>HYPERLINK("https://files.afu.se/Downloads/Transcripts/Skeptic%20Zone%20(Richard%20Saunders)/2022 04 02 - skepticzonepodcast - The Skeptic Zone %23704 - 3.April.2022_c6KcoSq0eNs - transcript (automated).pdf","Transcript Link")</f>
        <v>Transcript Link</v>
      </c>
      <c r="M90" s="2" t="str">
        <f>HYPERLINK("https://files.afu.se/Downloads/Transcripts/Skeptic%20Zone%20(Richard%20Saunders)/2022 04 02 - skepticzonepodcast - The Skeptic Zone %23704 - 3.April.2022_c6KcoSq0eNs - transcript (automated).pdf","Transcript Link")</f>
        <v>Transcript Link</v>
      </c>
    </row>
    <row r="91" ht="300" spans="1:13">
      <c r="A91" s="1" t="s">
        <v>441</v>
      </c>
      <c r="B91" s="1" t="s">
        <v>13</v>
      </c>
      <c r="C91" s="4" t="s">
        <v>442</v>
      </c>
      <c r="D91" s="1" t="s">
        <v>443</v>
      </c>
      <c r="E91" s="1" t="s">
        <v>444</v>
      </c>
      <c r="F91" s="4" t="s">
        <v>17</v>
      </c>
      <c r="G91" s="1" t="s">
        <v>18</v>
      </c>
      <c r="H91" s="1" t="s">
        <v>19</v>
      </c>
      <c r="I91" s="1" t="s">
        <v>20</v>
      </c>
      <c r="J91" s="1" t="s">
        <v>445</v>
      </c>
      <c r="K91" s="1" t="s">
        <v>22</v>
      </c>
      <c r="L91" s="1" t="str">
        <f>HYPERLINK("https://files.afu.se/Downloads/Transcripts/Skeptic%20Zone%20(Richard%20Saunders)/2022 03 26 - skepticzonepodcast - The Skeptic Zone %23703 - 27.March.2022_wB5XlY1457w - transcript (automated).pdf","Transcript Link")</f>
        <v>Transcript Link</v>
      </c>
      <c r="M91" s="2" t="str">
        <f>HYPERLINK("https://files.afu.se/Downloads/Transcripts/Skeptic%20Zone%20(Richard%20Saunders)/2022 03 26 - skepticzonepodcast - The Skeptic Zone %23703 - 27.March.2022_wB5XlY1457w - transcript (automated).pdf","Transcript Link")</f>
        <v>Transcript Link</v>
      </c>
    </row>
    <row r="92" ht="409.5" spans="1:13">
      <c r="A92" s="1" t="s">
        <v>446</v>
      </c>
      <c r="B92" s="1" t="s">
        <v>13</v>
      </c>
      <c r="C92" s="4" t="s">
        <v>447</v>
      </c>
      <c r="D92" s="1" t="s">
        <v>448</v>
      </c>
      <c r="E92" s="1" t="s">
        <v>449</v>
      </c>
      <c r="F92" s="4" t="s">
        <v>17</v>
      </c>
      <c r="G92" s="1" t="s">
        <v>18</v>
      </c>
      <c r="H92" s="1" t="s">
        <v>19</v>
      </c>
      <c r="I92" s="1" t="s">
        <v>20</v>
      </c>
      <c r="J92" s="1" t="s">
        <v>450</v>
      </c>
      <c r="K92" s="1" t="s">
        <v>22</v>
      </c>
      <c r="L92" s="1" t="str">
        <f>HYPERLINK("https://files.afu.se/Downloads/Transcripts/Skeptic%20Zone%20(Richard%20Saunders)/2022 03 19 - skepticzonepodcast - The Skeptic Zone %23702 - 20.March.2022__gKEn7dRKs0 - transcript (automated).pdf","Transcript Link")</f>
        <v>Transcript Link</v>
      </c>
      <c r="M92" s="2" t="str">
        <f>HYPERLINK("https://files.afu.se/Downloads/Transcripts/Skeptic%20Zone%20(Richard%20Saunders)/2022 03 19 - skepticzonepodcast - The Skeptic Zone %23702 - 20.March.2022__gKEn7dRKs0 - transcript (automated).pdf","Transcript Link")</f>
        <v>Transcript Link</v>
      </c>
    </row>
    <row r="93" ht="270" spans="1:13">
      <c r="A93" s="1" t="s">
        <v>451</v>
      </c>
      <c r="B93" s="1" t="s">
        <v>13</v>
      </c>
      <c r="C93" s="4" t="s">
        <v>452</v>
      </c>
      <c r="D93" s="1" t="s">
        <v>453</v>
      </c>
      <c r="E93" s="1" t="s">
        <v>454</v>
      </c>
      <c r="F93" s="4" t="s">
        <v>17</v>
      </c>
      <c r="G93" s="1" t="s">
        <v>18</v>
      </c>
      <c r="H93" s="1" t="s">
        <v>19</v>
      </c>
      <c r="I93" s="1" t="s">
        <v>20</v>
      </c>
      <c r="J93" s="1" t="s">
        <v>455</v>
      </c>
      <c r="K93" s="1" t="s">
        <v>22</v>
      </c>
      <c r="L93" s="1" t="str">
        <f>HYPERLINK("https://files.afu.se/Downloads/Transcripts/Skeptic%20Zone%20(Richard%20Saunders)/2022 03 12 - skepticzonepodcast - The Skeptic Zone %23701 - 13.March.2022_b5cNM11r8vc - transcript (automated).pdf","Transcript Link")</f>
        <v>Transcript Link</v>
      </c>
      <c r="M93" s="2" t="str">
        <f>HYPERLINK("https://files.afu.se/Downloads/Transcripts/Skeptic%20Zone%20(Richard%20Saunders)/2022 03 12 - skepticzonepodcast - The Skeptic Zone %23701 - 13.March.2022_b5cNM11r8vc - transcript (automated).pdf","Transcript Link")</f>
        <v>Transcript Link</v>
      </c>
    </row>
    <row r="94" ht="210" spans="1:13">
      <c r="A94" s="1" t="s">
        <v>456</v>
      </c>
      <c r="B94" s="1" t="s">
        <v>13</v>
      </c>
      <c r="C94" s="4" t="s">
        <v>457</v>
      </c>
      <c r="D94" s="1" t="s">
        <v>458</v>
      </c>
      <c r="E94" s="1" t="s">
        <v>459</v>
      </c>
      <c r="F94" s="4" t="s">
        <v>17</v>
      </c>
      <c r="G94" s="1" t="s">
        <v>18</v>
      </c>
      <c r="H94" s="1" t="s">
        <v>19</v>
      </c>
      <c r="I94" s="1" t="s">
        <v>20</v>
      </c>
      <c r="J94" s="1" t="s">
        <v>460</v>
      </c>
      <c r="K94" s="1" t="s">
        <v>22</v>
      </c>
      <c r="L94" s="1" t="str">
        <f>HYPERLINK("https://files.afu.se/Downloads/Transcripts/Skeptic%20Zone%20(Richard%20Saunders)/2022 03 05 - skepticzonepodcast - The Skeptic Zone %23700 - 6.March.2022_E5BNUlNaSpg - transcript (automated).pdf","Transcript Link")</f>
        <v>Transcript Link</v>
      </c>
      <c r="M94" s="2" t="str">
        <f>HYPERLINK("https://files.afu.se/Downloads/Transcripts/Skeptic%20Zone%20(Richard%20Saunders)/2022 03 05 - skepticzonepodcast - The Skeptic Zone %23700 - 6.March.2022_E5BNUlNaSpg - transcript (automated).pdf","Transcript Link")</f>
        <v>Transcript Link</v>
      </c>
    </row>
    <row r="95" ht="330" spans="1:13">
      <c r="A95" s="1" t="s">
        <v>461</v>
      </c>
      <c r="B95" s="1" t="s">
        <v>13</v>
      </c>
      <c r="C95" s="4" t="s">
        <v>462</v>
      </c>
      <c r="D95" s="1" t="s">
        <v>463</v>
      </c>
      <c r="E95" s="1" t="s">
        <v>464</v>
      </c>
      <c r="F95" s="4" t="s">
        <v>17</v>
      </c>
      <c r="G95" s="1" t="s">
        <v>18</v>
      </c>
      <c r="H95" s="1" t="s">
        <v>19</v>
      </c>
      <c r="I95" s="1" t="s">
        <v>20</v>
      </c>
      <c r="J95" s="1" t="s">
        <v>465</v>
      </c>
      <c r="K95" s="1" t="s">
        <v>22</v>
      </c>
      <c r="L95" s="1" t="str">
        <f>HYPERLINK("https://files.afu.se/Downloads/Transcripts/Skeptic%20Zone%20(Richard%20Saunders)/2022 02 27 - skepticzonepodcast - The Skeptic Zone %23699 - 27.February.2022_dCZMQYvVK_g - transcript (automated).pdf","Transcript Link")</f>
        <v>Transcript Link</v>
      </c>
      <c r="M95" s="2" t="str">
        <f>HYPERLINK("https://files.afu.se/Downloads/Transcripts/Skeptic%20Zone%20(Richard%20Saunders)/2022 02 27 - skepticzonepodcast - The Skeptic Zone %23699 - 27.February.2022_dCZMQYvVK_g - transcript (automated).pdf","Transcript Link")</f>
        <v>Transcript Link</v>
      </c>
    </row>
    <row r="96" ht="409.5" spans="1:13">
      <c r="A96" s="1" t="s">
        <v>466</v>
      </c>
      <c r="B96" s="1" t="s">
        <v>13</v>
      </c>
      <c r="C96" s="4" t="s">
        <v>467</v>
      </c>
      <c r="D96" s="1" t="s">
        <v>468</v>
      </c>
      <c r="E96" s="1" t="s">
        <v>469</v>
      </c>
      <c r="F96" s="4" t="s">
        <v>17</v>
      </c>
      <c r="G96" s="1" t="s">
        <v>18</v>
      </c>
      <c r="H96" s="1" t="s">
        <v>19</v>
      </c>
      <c r="I96" s="1" t="s">
        <v>20</v>
      </c>
      <c r="J96" s="1" t="s">
        <v>470</v>
      </c>
      <c r="K96" s="1" t="s">
        <v>22</v>
      </c>
      <c r="L96" s="1" t="str">
        <f>HYPERLINK("https://files.afu.se/Downloads/Transcripts/Skeptic%20Zone%20(Richard%20Saunders)/2022 02 19 - skepticzonepodcast - The Skeptic Zone %23698 - 20.February.2022_sMjdZYl0Ynk - transcript (automated).pdf","Transcript Link")</f>
        <v>Transcript Link</v>
      </c>
      <c r="M96" s="2" t="str">
        <f>HYPERLINK("https://files.afu.se/Downloads/Transcripts/Skeptic%20Zone%20(Richard%20Saunders)/2022 02 19 - skepticzonepodcast - The Skeptic Zone %23698 - 20.February.2022_sMjdZYl0Ynk - transcript (automated).pdf","Transcript Link")</f>
        <v>Transcript Link</v>
      </c>
    </row>
    <row r="97" ht="180" spans="1:13">
      <c r="A97" s="1" t="s">
        <v>471</v>
      </c>
      <c r="B97" s="1" t="s">
        <v>13</v>
      </c>
      <c r="C97" s="4" t="s">
        <v>472</v>
      </c>
      <c r="D97" s="1" t="s">
        <v>473</v>
      </c>
      <c r="E97" s="1" t="s">
        <v>474</v>
      </c>
      <c r="F97" s="4" t="s">
        <v>17</v>
      </c>
      <c r="G97" s="1" t="s">
        <v>18</v>
      </c>
      <c r="H97" s="1" t="s">
        <v>19</v>
      </c>
      <c r="I97" s="1" t="s">
        <v>20</v>
      </c>
      <c r="J97" s="1" t="s">
        <v>475</v>
      </c>
      <c r="K97" s="1" t="s">
        <v>22</v>
      </c>
      <c r="L97" s="1" t="str">
        <f>HYPERLINK("https://files.afu.se/Downloads/Transcripts/Skeptic%20Zone%20(Richard%20Saunders)/2022 02 12 - skepticzonepodcast - The Skeptic Zone %23697 - 13.February.2022_pm8rMaDLpiA - transcript (automated).pdf","Transcript Link")</f>
        <v>Transcript Link</v>
      </c>
      <c r="M97" s="2" t="str">
        <f>HYPERLINK("https://files.afu.se/Downloads/Transcripts/Skeptic%20Zone%20(Richard%20Saunders)/2022 02 12 - skepticzonepodcast - The Skeptic Zone %23697 - 13.February.2022_pm8rMaDLpiA - transcript (automated).pdf","Transcript Link")</f>
        <v>Transcript Link</v>
      </c>
    </row>
    <row r="98" ht="315" spans="1:13">
      <c r="A98" s="1" t="s">
        <v>476</v>
      </c>
      <c r="B98" s="1" t="s">
        <v>13</v>
      </c>
      <c r="C98" s="4" t="s">
        <v>477</v>
      </c>
      <c r="D98" s="1" t="s">
        <v>478</v>
      </c>
      <c r="E98" s="1" t="s">
        <v>479</v>
      </c>
      <c r="F98" s="4" t="s">
        <v>17</v>
      </c>
      <c r="G98" s="1" t="s">
        <v>18</v>
      </c>
      <c r="H98" s="1" t="s">
        <v>19</v>
      </c>
      <c r="I98" s="1" t="s">
        <v>20</v>
      </c>
      <c r="J98" s="1" t="s">
        <v>480</v>
      </c>
      <c r="K98" s="1" t="s">
        <v>22</v>
      </c>
      <c r="L98" s="1" t="str">
        <f>HYPERLINK("https://files.afu.se/Downloads/Transcripts/Skeptic%20Zone%20(Richard%20Saunders)/2022 02 05 - skepticzonepodcast - The Skeptic Zone %23696 - 6.February.2022_yJ9BCqn0ewI - transcript (automated).pdf","Transcript Link")</f>
        <v>Transcript Link</v>
      </c>
      <c r="M98" s="2" t="str">
        <f>HYPERLINK("https://files.afu.se/Downloads/Transcripts/Skeptic%20Zone%20(Richard%20Saunders)/2022 02 05 - skepticzonepodcast - The Skeptic Zone %23696 - 6.February.2022_yJ9BCqn0ewI - transcript (automated).pdf","Transcript Link")</f>
        <v>Transcript Link</v>
      </c>
    </row>
    <row r="99" ht="345" spans="1:13">
      <c r="A99" s="1" t="s">
        <v>481</v>
      </c>
      <c r="B99" s="1" t="s">
        <v>13</v>
      </c>
      <c r="C99" s="4" t="s">
        <v>482</v>
      </c>
      <c r="D99" s="1" t="s">
        <v>483</v>
      </c>
      <c r="E99" s="1" t="s">
        <v>484</v>
      </c>
      <c r="F99" s="4" t="s">
        <v>17</v>
      </c>
      <c r="G99" s="1" t="s">
        <v>18</v>
      </c>
      <c r="H99" s="1" t="s">
        <v>19</v>
      </c>
      <c r="I99" s="1" t="s">
        <v>20</v>
      </c>
      <c r="J99" s="1" t="s">
        <v>485</v>
      </c>
      <c r="K99" s="1" t="s">
        <v>22</v>
      </c>
      <c r="L99" s="1" t="str">
        <f>HYPERLINK("https://files.afu.se/Downloads/Transcripts/Skeptic%20Zone%20(Richard%20Saunders)/2022 01 30 - skepticzonepodcast - The Skeptic Zone %23695 - 30.January.2022_f3Tybbbn97k - transcript (automated).pdf","Transcript Link")</f>
        <v>Transcript Link</v>
      </c>
      <c r="M99" s="2" t="str">
        <f>HYPERLINK("https://files.afu.se/Downloads/Transcripts/Skeptic%20Zone%20(Richard%20Saunders)/2022 01 30 - skepticzonepodcast - The Skeptic Zone %23695 - 30.January.2022_f3Tybbbn97k - transcript (automated).pdf","Transcript Link")</f>
        <v>Transcript Link</v>
      </c>
    </row>
    <row r="100" ht="240" spans="1:13">
      <c r="A100" s="1" t="s">
        <v>486</v>
      </c>
      <c r="B100" s="1" t="s">
        <v>13</v>
      </c>
      <c r="C100" s="4" t="s">
        <v>487</v>
      </c>
      <c r="D100" s="1" t="s">
        <v>488</v>
      </c>
      <c r="E100" s="1" t="s">
        <v>489</v>
      </c>
      <c r="F100" s="4" t="s">
        <v>17</v>
      </c>
      <c r="G100" s="1" t="s">
        <v>18</v>
      </c>
      <c r="H100" s="1" t="s">
        <v>19</v>
      </c>
      <c r="I100" s="1" t="s">
        <v>20</v>
      </c>
      <c r="J100" s="1" t="s">
        <v>490</v>
      </c>
      <c r="K100" s="1" t="s">
        <v>22</v>
      </c>
      <c r="L100" s="1" t="str">
        <f>HYPERLINK("https://files.afu.se/Downloads/Transcripts/Skeptic%20Zone%20(Richard%20Saunders)/2022 01 22 - skepticzonepodcast - The Skeptic Zone %23694 - 23.January.2022_bBeq19pB6UQ - transcript (automated).pdf","Transcript Link")</f>
        <v>Transcript Link</v>
      </c>
      <c r="M100" s="2" t="str">
        <f>HYPERLINK("https://files.afu.se/Downloads/Transcripts/Skeptic%20Zone%20(Richard%20Saunders)/2022 01 22 - skepticzonepodcast - The Skeptic Zone %23694 - 23.January.2022_bBeq19pB6UQ - transcript (automated).pdf","Transcript Link")</f>
        <v>Transcript Link</v>
      </c>
    </row>
    <row r="101" ht="180" spans="1:13">
      <c r="A101" s="1" t="s">
        <v>491</v>
      </c>
      <c r="B101" s="1" t="s">
        <v>13</v>
      </c>
      <c r="C101" s="4" t="s">
        <v>492</v>
      </c>
      <c r="D101" s="1" t="s">
        <v>493</v>
      </c>
      <c r="E101" s="1" t="s">
        <v>494</v>
      </c>
      <c r="F101" s="4" t="s">
        <v>17</v>
      </c>
      <c r="G101" s="1" t="s">
        <v>18</v>
      </c>
      <c r="H101" s="1" t="s">
        <v>19</v>
      </c>
      <c r="I101" s="1" t="s">
        <v>20</v>
      </c>
      <c r="J101" s="1" t="s">
        <v>495</v>
      </c>
      <c r="K101" s="1" t="s">
        <v>22</v>
      </c>
      <c r="L101" s="1" t="str">
        <f>HYPERLINK("https://files.afu.se/Downloads/Transcripts/Skeptic%20Zone%20(Richard%20Saunders)/2022 01 15 - skepticzonepodcast - The Skeptic Zone %23693 - 16.January.2022__eB433u2yRE - transcript (automated).pdf","Transcript Link")</f>
        <v>Transcript Link</v>
      </c>
      <c r="M101" s="2" t="str">
        <f>HYPERLINK("https://files.afu.se/Downloads/Transcripts/Skeptic%20Zone%20(Richard%20Saunders)/2022 01 15 - skepticzonepodcast - The Skeptic Zone %23693 - 16.January.2022__eB433u2yRE - transcript (automated).pdf","Transcript Link")</f>
        <v>Transcript Link</v>
      </c>
    </row>
    <row r="102" ht="165" spans="1:13">
      <c r="A102" s="1" t="s">
        <v>496</v>
      </c>
      <c r="B102" s="1" t="s">
        <v>13</v>
      </c>
      <c r="C102" s="4" t="s">
        <v>497</v>
      </c>
      <c r="D102" s="1" t="s">
        <v>498</v>
      </c>
      <c r="E102" s="1" t="s">
        <v>499</v>
      </c>
      <c r="F102" s="4" t="s">
        <v>17</v>
      </c>
      <c r="G102" s="1" t="s">
        <v>18</v>
      </c>
      <c r="H102" s="1" t="s">
        <v>19</v>
      </c>
      <c r="I102" s="1" t="s">
        <v>20</v>
      </c>
      <c r="J102" s="1" t="s">
        <v>500</v>
      </c>
      <c r="K102" s="1" t="s">
        <v>22</v>
      </c>
      <c r="L102" s="1" t="str">
        <f>HYPERLINK("https://files.afu.se/Downloads/Transcripts/Skeptic%20Zone%20(Richard%20Saunders)/2022 01 08 - skepticzonepodcast - The Skeptic Zone %23692 - 9.January.2022_q63moxKeE8c - transcript (automated).pdf","Transcript Link")</f>
        <v>Transcript Link</v>
      </c>
      <c r="M102" s="2" t="str">
        <f>HYPERLINK("https://files.afu.se/Downloads/Transcripts/Skeptic%20Zone%20(Richard%20Saunders)/2022 01 08 - skepticzonepodcast - The Skeptic Zone %23692 - 9.January.2022_q63moxKeE8c - transcript (automated).pdf","Transcript Link")</f>
        <v>Transcript Link</v>
      </c>
    </row>
    <row r="103" ht="270" spans="1:13">
      <c r="A103" s="1" t="s">
        <v>501</v>
      </c>
      <c r="B103" s="1" t="s">
        <v>13</v>
      </c>
      <c r="C103" s="4" t="s">
        <v>502</v>
      </c>
      <c r="D103" s="1" t="s">
        <v>503</v>
      </c>
      <c r="E103" s="1" t="s">
        <v>504</v>
      </c>
      <c r="F103" s="4" t="s">
        <v>17</v>
      </c>
      <c r="G103" s="1" t="s">
        <v>18</v>
      </c>
      <c r="H103" s="1" t="s">
        <v>19</v>
      </c>
      <c r="I103" s="1" t="s">
        <v>20</v>
      </c>
      <c r="J103" s="1" t="s">
        <v>505</v>
      </c>
      <c r="K103" s="1" t="s">
        <v>22</v>
      </c>
      <c r="L103" s="1" t="str">
        <f>HYPERLINK("https://files.afu.se/Downloads/Transcripts/Skeptic%20Zone%20(Richard%20Saunders)/2022 01 02 - skepticzonepodcast - The Skeptic Zone %23691 - 2.January.2022_rgVxafd47LI - transcript (automated).pdf","Transcript Link")</f>
        <v>Transcript Link</v>
      </c>
      <c r="M103" s="2" t="str">
        <f>HYPERLINK("https://files.afu.se/Downloads/Transcripts/Skeptic%20Zone%20(Richard%20Saunders)/2022 01 02 - skepticzonepodcast - The Skeptic Zone %23691 - 2.January.2022_rgVxafd47LI - transcript (automated).pdf","Transcript Link")</f>
        <v>Transcript Link</v>
      </c>
    </row>
    <row r="104" ht="210" spans="1:13">
      <c r="A104" s="1" t="s">
        <v>506</v>
      </c>
      <c r="B104" s="1" t="s">
        <v>13</v>
      </c>
      <c r="C104" s="4" t="s">
        <v>507</v>
      </c>
      <c r="D104" s="1" t="s">
        <v>508</v>
      </c>
      <c r="E104" s="1" t="s">
        <v>509</v>
      </c>
      <c r="F104" s="4" t="s">
        <v>17</v>
      </c>
      <c r="G104" s="1" t="s">
        <v>18</v>
      </c>
      <c r="H104" s="1" t="s">
        <v>19</v>
      </c>
      <c r="I104" s="1" t="s">
        <v>20</v>
      </c>
      <c r="J104" s="1" t="s">
        <v>510</v>
      </c>
      <c r="K104" s="1" t="s">
        <v>22</v>
      </c>
      <c r="L104" s="1" t="str">
        <f>HYPERLINK("https://files.afu.se/Downloads/Transcripts/Skeptic%20Zone%20(Richard%20Saunders)/2021 12 26 - skepticzonepodcast - The Skeptic Zone %23690 - 26.December.2021_JSZbSLBwJWE - transcript (automated).pdf","Transcript Link")</f>
        <v>Transcript Link</v>
      </c>
      <c r="M104" s="2" t="str">
        <f>HYPERLINK("https://files.afu.se/Downloads/Transcripts/Skeptic%20Zone%20(Richard%20Saunders)/2021 12 26 - skepticzonepodcast - The Skeptic Zone %23690 - 26.December.2021_JSZbSLBwJWE - transcript (automated).pdf","Transcript Link")</f>
        <v>Transcript Link</v>
      </c>
    </row>
    <row r="105" ht="409.5" spans="1:13">
      <c r="A105" s="1" t="s">
        <v>511</v>
      </c>
      <c r="B105" s="1" t="s">
        <v>13</v>
      </c>
      <c r="C105" s="4" t="s">
        <v>512</v>
      </c>
      <c r="D105" s="1" t="s">
        <v>513</v>
      </c>
      <c r="E105" s="1" t="s">
        <v>514</v>
      </c>
      <c r="F105" s="4" t="s">
        <v>17</v>
      </c>
      <c r="G105" s="1" t="s">
        <v>18</v>
      </c>
      <c r="H105" s="1" t="s">
        <v>19</v>
      </c>
      <c r="I105" s="1" t="s">
        <v>20</v>
      </c>
      <c r="J105" s="1" t="s">
        <v>515</v>
      </c>
      <c r="K105" s="1" t="s">
        <v>22</v>
      </c>
      <c r="L105" s="1" t="str">
        <f>HYPERLINK("https://files.afu.se/Downloads/Transcripts/Skeptic%20Zone%20(Richard%20Saunders)/2021 12 18 - skepticzonepodcast - The Skeptic Zone %23689 - 19.December.2021_W3gTvf0E6ss - transcript (automated).pdf","Transcript Link")</f>
        <v>Transcript Link</v>
      </c>
      <c r="M105" s="2" t="str">
        <f>HYPERLINK("https://files.afu.se/Downloads/Transcripts/Skeptic%20Zone%20(Richard%20Saunders)/2021 12 18 - skepticzonepodcast - The Skeptic Zone %23689 - 19.December.2021_W3gTvf0E6ss - transcript (automated).pdf","Transcript Link")</f>
        <v>Transcript Link</v>
      </c>
    </row>
    <row r="106" ht="210" spans="1:13">
      <c r="A106" s="1" t="s">
        <v>516</v>
      </c>
      <c r="B106" s="1" t="s">
        <v>13</v>
      </c>
      <c r="C106" s="4" t="s">
        <v>517</v>
      </c>
      <c r="D106" s="1" t="s">
        <v>518</v>
      </c>
      <c r="E106" s="1" t="s">
        <v>519</v>
      </c>
      <c r="F106" s="4" t="s">
        <v>17</v>
      </c>
      <c r="G106" s="1" t="s">
        <v>18</v>
      </c>
      <c r="H106" s="1" t="s">
        <v>19</v>
      </c>
      <c r="I106" s="1" t="s">
        <v>20</v>
      </c>
      <c r="J106" s="1" t="s">
        <v>520</v>
      </c>
      <c r="K106" s="1" t="s">
        <v>22</v>
      </c>
      <c r="L106" s="1" t="str">
        <f>HYPERLINK("https://files.afu.se/Downloads/Transcripts/Skeptic%20Zone%20(Richard%20Saunders)/2021 12 12 - skepticzonepodcast - The Skeptic Zone %23688 - 12.December.2021_vcwu-nMuFNQ - transcript (automated).pdf","Transcript Link")</f>
        <v>Transcript Link</v>
      </c>
      <c r="M106" s="2" t="str">
        <f>HYPERLINK("https://files.afu.se/Downloads/Transcripts/Skeptic%20Zone%20(Richard%20Saunders)/2021 12 12 - skepticzonepodcast - The Skeptic Zone %23688 - 12.December.2021_vcwu-nMuFNQ - transcript (automated).pdf","Transcript Link")</f>
        <v>Transcript Link</v>
      </c>
    </row>
    <row r="107" ht="345" spans="1:13">
      <c r="A107" s="1" t="s">
        <v>521</v>
      </c>
      <c r="B107" s="1" t="s">
        <v>13</v>
      </c>
      <c r="C107" s="4" t="s">
        <v>522</v>
      </c>
      <c r="D107" s="1" t="s">
        <v>523</v>
      </c>
      <c r="E107" s="1" t="s">
        <v>524</v>
      </c>
      <c r="F107" s="4" t="s">
        <v>17</v>
      </c>
      <c r="G107" s="1" t="s">
        <v>18</v>
      </c>
      <c r="H107" s="1" t="s">
        <v>19</v>
      </c>
      <c r="I107" s="1" t="s">
        <v>20</v>
      </c>
      <c r="J107" s="1" t="s">
        <v>525</v>
      </c>
      <c r="K107" s="1" t="s">
        <v>22</v>
      </c>
      <c r="L107" s="1" t="str">
        <f>HYPERLINK("https://files.afu.se/Downloads/Transcripts/Skeptic%20Zone%20(Richard%20Saunders)/2021 12 04 - skepticzonepodcast - The Skeptic Zone %23687 - 5.December.2021_DZfGcToj744 - transcript (automated).pdf","Transcript Link")</f>
        <v>Transcript Link</v>
      </c>
      <c r="M107" s="2" t="str">
        <f>HYPERLINK("https://files.afu.se/Downloads/Transcripts/Skeptic%20Zone%20(Richard%20Saunders)/2021 12 04 - skepticzonepodcast - The Skeptic Zone %23687 - 5.December.2021_DZfGcToj744 - transcript (automated).pdf","Transcript Link")</f>
        <v>Transcript Link</v>
      </c>
    </row>
    <row r="108" ht="300" spans="1:13">
      <c r="A108" s="1" t="s">
        <v>526</v>
      </c>
      <c r="B108" s="1" t="s">
        <v>13</v>
      </c>
      <c r="C108" s="4" t="s">
        <v>527</v>
      </c>
      <c r="D108" s="1" t="s">
        <v>528</v>
      </c>
      <c r="E108" s="1" t="s">
        <v>529</v>
      </c>
      <c r="F108" s="4" t="s">
        <v>17</v>
      </c>
      <c r="G108" s="1" t="s">
        <v>18</v>
      </c>
      <c r="H108" s="1" t="s">
        <v>19</v>
      </c>
      <c r="I108" s="1" t="s">
        <v>20</v>
      </c>
      <c r="J108" s="1" t="s">
        <v>530</v>
      </c>
      <c r="K108" s="1" t="s">
        <v>22</v>
      </c>
      <c r="L108" s="1" t="str">
        <f>HYPERLINK("https://files.afu.se/Downloads/Transcripts/Skeptic%20Zone%20(Richard%20Saunders)/2021 11 27 - skepticzonepodcast - The Skeptic Zone %23686 - 28.November.2021_5kF02loJYac - transcript (automated).pdf","Transcript Link")</f>
        <v>Transcript Link</v>
      </c>
      <c r="M108" s="2" t="str">
        <f>HYPERLINK("https://files.afu.se/Downloads/Transcripts/Skeptic%20Zone%20(Richard%20Saunders)/2021 11 27 - skepticzonepodcast - The Skeptic Zone %23686 - 28.November.2021_5kF02loJYac - transcript (automated).pdf","Transcript Link")</f>
        <v>Transcript Link</v>
      </c>
    </row>
    <row r="109" ht="150" spans="1:13">
      <c r="A109" s="1" t="s">
        <v>526</v>
      </c>
      <c r="B109" s="1" t="s">
        <v>13</v>
      </c>
      <c r="C109" s="4" t="s">
        <v>531</v>
      </c>
      <c r="D109" s="1" t="s">
        <v>532</v>
      </c>
      <c r="E109" s="1" t="s">
        <v>533</v>
      </c>
      <c r="F109" s="4" t="s">
        <v>17</v>
      </c>
      <c r="G109" s="1" t="s">
        <v>18</v>
      </c>
      <c r="H109" s="1" t="s">
        <v>19</v>
      </c>
      <c r="I109" s="1" t="s">
        <v>20</v>
      </c>
      <c r="J109" s="1" t="s">
        <v>534</v>
      </c>
      <c r="K109" s="1" t="s">
        <v>22</v>
      </c>
      <c r="L109" s="1" t="str">
        <f>HYPERLINK("https://files.afu.se/Downloads/Transcripts/Skeptic%20Zone%20(Richard%20Saunders)/2021 11 27 - skepticzonepodcast - The Skeptic Zone %23686 Interview with Celestia Ward_RWFbBW4iPM8 - transcript (automated).pdf","Transcript Link")</f>
        <v>Transcript Link</v>
      </c>
      <c r="M109" s="2" t="str">
        <f>HYPERLINK("https://files.afu.se/Downloads/Transcripts/Skeptic%20Zone%20(Richard%20Saunders)/2021 11 27 - skepticzonepodcast - The Skeptic Zone %23686 Interview with Celestia Ward_RWFbBW4iPM8 - transcript (automated).pdf","Transcript Link")</f>
        <v>Transcript Link</v>
      </c>
    </row>
    <row r="110" ht="405" spans="1:13">
      <c r="A110" s="1" t="s">
        <v>535</v>
      </c>
      <c r="B110" s="1" t="s">
        <v>13</v>
      </c>
      <c r="C110" s="4" t="s">
        <v>536</v>
      </c>
      <c r="D110" s="1" t="s">
        <v>537</v>
      </c>
      <c r="E110" s="1" t="s">
        <v>538</v>
      </c>
      <c r="F110" s="4" t="s">
        <v>17</v>
      </c>
      <c r="G110" s="1" t="s">
        <v>18</v>
      </c>
      <c r="H110" s="1" t="s">
        <v>19</v>
      </c>
      <c r="I110" s="1" t="s">
        <v>20</v>
      </c>
      <c r="J110" s="1" t="s">
        <v>539</v>
      </c>
      <c r="K110" s="1" t="s">
        <v>22</v>
      </c>
      <c r="L110" s="1" t="str">
        <f>HYPERLINK("https://files.afu.se/Downloads/Transcripts/Skeptic%20Zone%20(Richard%20Saunders)/2021 11 20 - skepticzonepodcast - The Skeptic Zone %23685 - 21.November.2021_iJar5V9qthw - transcript (automated).pdf","Transcript Link")</f>
        <v>Transcript Link</v>
      </c>
      <c r="M110" s="2" t="str">
        <f>HYPERLINK("https://files.afu.se/Downloads/Transcripts/Skeptic%20Zone%20(Richard%20Saunders)/2021 11 20 - skepticzonepodcast - The Skeptic Zone %23685 - 21.November.2021_iJar5V9qthw - transcript (automated).pdf","Transcript Link")</f>
        <v>Transcript Link</v>
      </c>
    </row>
    <row r="111" ht="285" spans="1:13">
      <c r="A111" s="1" t="s">
        <v>540</v>
      </c>
      <c r="B111" s="1" t="s">
        <v>13</v>
      </c>
      <c r="C111" s="4" t="s">
        <v>541</v>
      </c>
      <c r="D111" s="1" t="s">
        <v>542</v>
      </c>
      <c r="E111" s="1" t="s">
        <v>543</v>
      </c>
      <c r="F111" s="4" t="s">
        <v>17</v>
      </c>
      <c r="G111" s="1" t="s">
        <v>18</v>
      </c>
      <c r="H111" s="1" t="s">
        <v>19</v>
      </c>
      <c r="I111" s="1" t="s">
        <v>20</v>
      </c>
      <c r="J111" s="1" t="s">
        <v>544</v>
      </c>
      <c r="K111" s="1" t="s">
        <v>22</v>
      </c>
      <c r="L111" s="1" t="str">
        <f>HYPERLINK("https://files.afu.se/Downloads/Transcripts/Skeptic%20Zone%20(Richard%20Saunders)/2021 11 13 - skepticzonepodcast - The Skeptic Zone %23684 - 14.November.2021_nCrI5va85ZM - transcript (automated).pdf","Transcript Link")</f>
        <v>Transcript Link</v>
      </c>
      <c r="M111" s="2" t="str">
        <f>HYPERLINK("https://files.afu.se/Downloads/Transcripts/Skeptic%20Zone%20(Richard%20Saunders)/2021 11 13 - skepticzonepodcast - The Skeptic Zone %23684 - 14.November.2021_nCrI5va85ZM - transcript (automated).pdf","Transcript Link")</f>
        <v>Transcript Link</v>
      </c>
    </row>
    <row r="112" ht="360" spans="1:13">
      <c r="A112" s="1" t="s">
        <v>545</v>
      </c>
      <c r="B112" s="1" t="s">
        <v>13</v>
      </c>
      <c r="C112" s="4" t="s">
        <v>546</v>
      </c>
      <c r="D112" s="1" t="s">
        <v>547</v>
      </c>
      <c r="E112" s="1" t="s">
        <v>548</v>
      </c>
      <c r="F112" s="4" t="s">
        <v>17</v>
      </c>
      <c r="G112" s="1" t="s">
        <v>18</v>
      </c>
      <c r="H112" s="1" t="s">
        <v>19</v>
      </c>
      <c r="I112" s="1" t="s">
        <v>20</v>
      </c>
      <c r="J112" s="1" t="s">
        <v>549</v>
      </c>
      <c r="K112" s="1" t="s">
        <v>22</v>
      </c>
      <c r="L112" s="1" t="str">
        <f>HYPERLINK("https://files.afu.se/Downloads/Transcripts/Skeptic%20Zone%20(Richard%20Saunders)/2021 11 07 - skepticzonepodcast - The Skeptic Zone %23683 - 7.November.2021_Hg21m7y9ODw - transcript (automated).pdf","Transcript Link")</f>
        <v>Transcript Link</v>
      </c>
      <c r="M112" s="2" t="str">
        <f>HYPERLINK("https://files.afu.se/Downloads/Transcripts/Skeptic%20Zone%20(Richard%20Saunders)/2021 11 07 - skepticzonepodcast - The Skeptic Zone %23683 - 7.November.2021_Hg21m7y9ODw - transcript (automated).pdf","Transcript Link")</f>
        <v>Transcript Link</v>
      </c>
    </row>
    <row r="113" ht="150" spans="1:13">
      <c r="A113" s="1" t="s">
        <v>550</v>
      </c>
      <c r="B113" s="1" t="s">
        <v>13</v>
      </c>
      <c r="C113" s="4" t="s">
        <v>551</v>
      </c>
      <c r="D113" s="1" t="s">
        <v>552</v>
      </c>
      <c r="E113" s="1" t="s">
        <v>553</v>
      </c>
      <c r="F113" s="4" t="s">
        <v>17</v>
      </c>
      <c r="G113" s="1" t="s">
        <v>18</v>
      </c>
      <c r="H113" s="1" t="s">
        <v>19</v>
      </c>
      <c r="I113" s="1" t="s">
        <v>20</v>
      </c>
      <c r="J113" s="1" t="s">
        <v>554</v>
      </c>
      <c r="K113" s="1" t="s">
        <v>22</v>
      </c>
      <c r="L113" s="1" t="str">
        <f>HYPERLINK("https://files.afu.se/Downloads/Transcripts/Skeptic%20Zone%20(Richard%20Saunders)/2021 11 01 - skepticzonepodcast - Behind the scenes at The Skeptic Zone podcast.￼ %23podcast %23rode_jnGr2XP7hYY - transcript (automated).pdf","Transcript Link")</f>
        <v>Transcript Link</v>
      </c>
      <c r="M113" s="2" t="str">
        <f>HYPERLINK("https://files.afu.se/Downloads/Transcripts/Skeptic%20Zone%20(Richard%20Saunders)/2021 11 01 - skepticzonepodcast - Behind the scenes at The Skeptic Zone podcast.￼ %23podcast %23rode_jnGr2XP7hYY - transcript (automated).pdf","Transcript Link")</f>
        <v>Transcript Link</v>
      </c>
    </row>
    <row r="114" ht="285" spans="1:13">
      <c r="A114" s="1" t="s">
        <v>555</v>
      </c>
      <c r="B114" s="1" t="s">
        <v>13</v>
      </c>
      <c r="C114" s="4" t="s">
        <v>556</v>
      </c>
      <c r="D114" s="1" t="s">
        <v>557</v>
      </c>
      <c r="E114" s="1" t="s">
        <v>558</v>
      </c>
      <c r="F114" s="4" t="s">
        <v>17</v>
      </c>
      <c r="G114" s="1" t="s">
        <v>18</v>
      </c>
      <c r="H114" s="1" t="s">
        <v>19</v>
      </c>
      <c r="I114" s="1" t="s">
        <v>20</v>
      </c>
      <c r="J114" s="1" t="s">
        <v>559</v>
      </c>
      <c r="K114" s="1" t="s">
        <v>22</v>
      </c>
      <c r="L114" s="1" t="str">
        <f>HYPERLINK("https://files.afu.se/Downloads/Transcripts/Skeptic%20Zone%20(Richard%20Saunders)/2021 10 31 - skepticzonepodcast - The Skeptic Zone %23682 - 31.October.2021_MW7DBbipEIc - transcript (automated).pdf","Transcript Link")</f>
        <v>Transcript Link</v>
      </c>
      <c r="M114" s="2" t="str">
        <f>HYPERLINK("https://files.afu.se/Downloads/Transcripts/Skeptic%20Zone%20(Richard%20Saunders)/2021 10 31 - skepticzonepodcast - The Skeptic Zone %23682 - 31.October.2021_MW7DBbipEIc - transcript (automated).pdf","Transcript Link")</f>
        <v>Transcript Link</v>
      </c>
    </row>
    <row r="115" ht="150" spans="1:13">
      <c r="A115" s="1" t="s">
        <v>560</v>
      </c>
      <c r="B115" s="1" t="s">
        <v>13</v>
      </c>
      <c r="C115" s="4" t="s">
        <v>561</v>
      </c>
      <c r="D115" s="1" t="s">
        <v>562</v>
      </c>
      <c r="E115" s="1" t="s">
        <v>563</v>
      </c>
      <c r="F115" s="4" t="s">
        <v>17</v>
      </c>
      <c r="G115" s="1" t="s">
        <v>18</v>
      </c>
      <c r="H115" s="1" t="s">
        <v>19</v>
      </c>
      <c r="I115" s="1" t="s">
        <v>20</v>
      </c>
      <c r="J115" s="1" t="s">
        <v>564</v>
      </c>
      <c r="K115" s="1" t="s">
        <v>22</v>
      </c>
      <c r="L115" s="1" t="str">
        <f>HYPERLINK("https://files.afu.se/Downloads/Transcripts/Skeptic%20Zone%20(Richard%20Saunders)/2021 10 30 - skepticzonepodcast - The Skeptic Zone %23682 Extended Content. Siobhan O’Sullivan_ykB67Sj5cYs - transcript (automated).pdf","Transcript Link")</f>
        <v>Transcript Link</v>
      </c>
      <c r="M115" s="2" t="str">
        <f>HYPERLINK("https://files.afu.se/Downloads/Transcripts/Skeptic%20Zone%20(Richard%20Saunders)/2021 10 30 - skepticzonepodcast - The Skeptic Zone %23682 Extended Content. Siobhan O’Sullivan_ykB67Sj5cYs - transcript (automated).pdf","Transcript Link")</f>
        <v>Transcript Link</v>
      </c>
    </row>
    <row r="116" ht="300" spans="1:13">
      <c r="A116" s="1" t="s">
        <v>565</v>
      </c>
      <c r="B116" s="1" t="s">
        <v>13</v>
      </c>
      <c r="C116" s="4" t="s">
        <v>566</v>
      </c>
      <c r="D116" s="1" t="s">
        <v>567</v>
      </c>
      <c r="E116" s="1" t="s">
        <v>568</v>
      </c>
      <c r="F116" s="4" t="s">
        <v>17</v>
      </c>
      <c r="G116" s="1" t="s">
        <v>18</v>
      </c>
      <c r="H116" s="1" t="s">
        <v>19</v>
      </c>
      <c r="I116" s="1" t="s">
        <v>20</v>
      </c>
      <c r="J116" s="1" t="s">
        <v>569</v>
      </c>
      <c r="K116" s="1" t="s">
        <v>22</v>
      </c>
      <c r="L116" s="1" t="str">
        <f>HYPERLINK("https://files.afu.se/Downloads/Transcripts/Skeptic%20Zone%20(Richard%20Saunders)/2021 10 23 - skepticzonepodcast - The Skeptic Zone %23681 - 21.October.2021_wKZLePZXXCo - transcript (automated).pdf","Transcript Link")</f>
        <v>Transcript Link</v>
      </c>
      <c r="M116" s="2" t="str">
        <f>HYPERLINK("https://files.afu.se/Downloads/Transcripts/Skeptic%20Zone%20(Richard%20Saunders)/2021 10 23 - skepticzonepodcast - The Skeptic Zone %23681 - 21.October.2021_wKZLePZXXCo - transcript (automated).pdf","Transcript Link")</f>
        <v>Transcript Link</v>
      </c>
    </row>
    <row r="117" ht="330" spans="1:13">
      <c r="A117" s="1" t="s">
        <v>570</v>
      </c>
      <c r="B117" s="1" t="s">
        <v>13</v>
      </c>
      <c r="C117" s="4" t="s">
        <v>571</v>
      </c>
      <c r="D117" s="1" t="s">
        <v>572</v>
      </c>
      <c r="E117" s="1" t="s">
        <v>573</v>
      </c>
      <c r="F117" s="4" t="s">
        <v>17</v>
      </c>
      <c r="G117" s="1" t="s">
        <v>18</v>
      </c>
      <c r="H117" s="1" t="s">
        <v>19</v>
      </c>
      <c r="I117" s="1" t="s">
        <v>20</v>
      </c>
      <c r="J117" s="1" t="s">
        <v>574</v>
      </c>
      <c r="K117" s="1" t="s">
        <v>22</v>
      </c>
      <c r="L117" s="1" t="str">
        <f>HYPERLINK("https://files.afu.se/Downloads/Transcripts/Skeptic%20Zone%20(Richard%20Saunders)/2021 10 16 - skepticzonepodcast - The Skeptic Zone %23680 - 17.October.2021_BqeAuh3Ww6o - transcript (automated).pdf","Transcript Link")</f>
        <v>Transcript Link</v>
      </c>
      <c r="M117" s="2" t="str">
        <f>HYPERLINK("https://files.afu.se/Downloads/Transcripts/Skeptic%20Zone%20(Richard%20Saunders)/2021 10 16 - skepticzonepodcast - The Skeptic Zone %23680 - 17.October.2021_BqeAuh3Ww6o - transcript (automated).pdf","Transcript Link")</f>
        <v>Transcript Link</v>
      </c>
    </row>
    <row r="118" ht="375" spans="1:13">
      <c r="A118" s="1" t="s">
        <v>575</v>
      </c>
      <c r="B118" s="1" t="s">
        <v>13</v>
      </c>
      <c r="C118" s="4" t="s">
        <v>576</v>
      </c>
      <c r="D118" s="1" t="s">
        <v>577</v>
      </c>
      <c r="E118" s="1" t="s">
        <v>578</v>
      </c>
      <c r="F118" s="4" t="s">
        <v>17</v>
      </c>
      <c r="G118" s="1" t="s">
        <v>18</v>
      </c>
      <c r="H118" s="1" t="s">
        <v>19</v>
      </c>
      <c r="I118" s="1" t="s">
        <v>20</v>
      </c>
      <c r="J118" s="1" t="s">
        <v>579</v>
      </c>
      <c r="K118" s="1" t="s">
        <v>22</v>
      </c>
      <c r="L118" s="1" t="str">
        <f>HYPERLINK("https://files.afu.se/Downloads/Transcripts/Skeptic%20Zone%20(Richard%20Saunders)/2021 10 10 - skepticzonepodcast - The Skeptic Zone %23679 - 10.October.2021_pRGOgg0Dq0I - transcript (automated).pdf","Transcript Link")</f>
        <v>Transcript Link</v>
      </c>
      <c r="M118" s="2" t="str">
        <f>HYPERLINK("https://files.afu.se/Downloads/Transcripts/Skeptic%20Zone%20(Richard%20Saunders)/2021 10 10 - skepticzonepodcast - The Skeptic Zone %23679 - 10.October.2021_pRGOgg0Dq0I - transcript (automated).pdf","Transcript Link")</f>
        <v>Transcript Link</v>
      </c>
    </row>
    <row r="119" ht="345" spans="1:13">
      <c r="A119" s="1" t="s">
        <v>580</v>
      </c>
      <c r="B119" s="1" t="s">
        <v>13</v>
      </c>
      <c r="C119" s="4" t="s">
        <v>581</v>
      </c>
      <c r="D119" s="1" t="s">
        <v>582</v>
      </c>
      <c r="E119" s="1" t="s">
        <v>583</v>
      </c>
      <c r="F119" s="4" t="s">
        <v>17</v>
      </c>
      <c r="G119" s="1" t="s">
        <v>18</v>
      </c>
      <c r="H119" s="1" t="s">
        <v>19</v>
      </c>
      <c r="I119" s="1" t="s">
        <v>20</v>
      </c>
      <c r="J119" s="1" t="s">
        <v>584</v>
      </c>
      <c r="K119" s="1" t="s">
        <v>22</v>
      </c>
      <c r="L119" s="1" t="str">
        <f>HYPERLINK("https://files.afu.se/Downloads/Transcripts/Skeptic%20Zone%20(Richard%20Saunders)/2021 10 03 - skepticzonepodcast - The Skeptic Zone %23678 - 3.October.2021_xdb5qr-MoGs - transcript (automated).pdf","Transcript Link")</f>
        <v>Transcript Link</v>
      </c>
      <c r="M119" s="2" t="str">
        <f>HYPERLINK("https://files.afu.se/Downloads/Transcripts/Skeptic%20Zone%20(Richard%20Saunders)/2021 10 03 - skepticzonepodcast - The Skeptic Zone %23678 - 3.October.2021_xdb5qr-MoGs - transcript (automated).pdf","Transcript Link")</f>
        <v>Transcript Link</v>
      </c>
    </row>
    <row r="120" ht="225" spans="1:13">
      <c r="A120" s="1" t="s">
        <v>585</v>
      </c>
      <c r="B120" s="1" t="s">
        <v>13</v>
      </c>
      <c r="C120" s="4" t="s">
        <v>586</v>
      </c>
      <c r="D120" s="1" t="s">
        <v>587</v>
      </c>
      <c r="E120" s="1" t="s">
        <v>588</v>
      </c>
      <c r="F120" s="4" t="s">
        <v>17</v>
      </c>
      <c r="G120" s="1" t="s">
        <v>18</v>
      </c>
      <c r="H120" s="1" t="s">
        <v>19</v>
      </c>
      <c r="I120" s="1" t="s">
        <v>20</v>
      </c>
      <c r="J120" s="1" t="s">
        <v>589</v>
      </c>
      <c r="K120" s="1" t="s">
        <v>22</v>
      </c>
      <c r="L120" s="1" t="str">
        <f>HYPERLINK("https://files.afu.se/Downloads/Transcripts/Skeptic%20Zone%20(Richard%20Saunders)/2021 09 25 - skepticzonepodcast - The Skeptic Zone %23677 - 26.September.2021_ZSs6lNvI-CE - transcript (automated).pdf","Transcript Link")</f>
        <v>Transcript Link</v>
      </c>
      <c r="M120" s="2" t="str">
        <f>HYPERLINK("https://files.afu.se/Downloads/Transcripts/Skeptic%20Zone%20(Richard%20Saunders)/2021 09 25 - skepticzonepodcast - The Skeptic Zone %23677 - 26.September.2021_ZSs6lNvI-CE - transcript (automated).pdf","Transcript Link")</f>
        <v>Transcript Link</v>
      </c>
    </row>
    <row r="121" ht="285" spans="1:13">
      <c r="A121" s="1" t="s">
        <v>590</v>
      </c>
      <c r="B121" s="1" t="s">
        <v>13</v>
      </c>
      <c r="C121" s="4" t="s">
        <v>591</v>
      </c>
      <c r="D121" s="1" t="s">
        <v>592</v>
      </c>
      <c r="E121" s="1" t="s">
        <v>593</v>
      </c>
      <c r="F121" s="4" t="s">
        <v>17</v>
      </c>
      <c r="G121" s="1" t="s">
        <v>18</v>
      </c>
      <c r="H121" s="1" t="s">
        <v>19</v>
      </c>
      <c r="I121" s="1" t="s">
        <v>20</v>
      </c>
      <c r="J121" s="1" t="s">
        <v>594</v>
      </c>
      <c r="K121" s="1" t="s">
        <v>22</v>
      </c>
      <c r="L121" s="1" t="str">
        <f>HYPERLINK("https://files.afu.se/Downloads/Transcripts/Skeptic%20Zone%20(Richard%20Saunders)/2021 09 19 - skepticzonepodcast - The Skeptic Zone %23676 - 19.September.2021_XcLUldUb8Ng - transcript (automated).pdf","Transcript Link")</f>
        <v>Transcript Link</v>
      </c>
      <c r="M121" s="2" t="str">
        <f>HYPERLINK("https://files.afu.se/Downloads/Transcripts/Skeptic%20Zone%20(Richard%20Saunders)/2021 09 19 - skepticzonepodcast - The Skeptic Zone %23676 - 19.September.2021_XcLUldUb8Ng - transcript (automated).pdf","Transcript Link")</f>
        <v>Transcript Link</v>
      </c>
    </row>
    <row r="122" ht="225" spans="1:13">
      <c r="A122" s="1" t="s">
        <v>595</v>
      </c>
      <c r="B122" s="1" t="s">
        <v>13</v>
      </c>
      <c r="C122" s="4" t="s">
        <v>596</v>
      </c>
      <c r="D122" s="1" t="s">
        <v>597</v>
      </c>
      <c r="E122" s="1" t="s">
        <v>598</v>
      </c>
      <c r="F122" s="4" t="s">
        <v>17</v>
      </c>
      <c r="G122" s="1" t="s">
        <v>18</v>
      </c>
      <c r="H122" s="1" t="s">
        <v>19</v>
      </c>
      <c r="I122" s="1" t="s">
        <v>20</v>
      </c>
      <c r="J122" s="1" t="s">
        <v>599</v>
      </c>
      <c r="K122" s="1" t="s">
        <v>22</v>
      </c>
      <c r="L122" s="1" t="str">
        <f>HYPERLINK("https://files.afu.se/Downloads/Transcripts/Skeptic%20Zone%20(Richard%20Saunders)/2021 09 12 - skepticzonepodcast - The Skeptic Zone %23675 - 12.September.2021_4shECw8cBp4 - transcript (automated).pdf","Transcript Link")</f>
        <v>Transcript Link</v>
      </c>
      <c r="M122" s="2" t="str">
        <f>HYPERLINK("https://files.afu.se/Downloads/Transcripts/Skeptic%20Zone%20(Richard%20Saunders)/2021 09 12 - skepticzonepodcast - The Skeptic Zone %23675 - 12.September.2021_4shECw8cBp4 - transcript (automated).pdf","Transcript Link")</f>
        <v>Transcript Link</v>
      </c>
    </row>
    <row r="123" ht="270" spans="1:13">
      <c r="A123" s="1" t="s">
        <v>600</v>
      </c>
      <c r="B123" s="1" t="s">
        <v>13</v>
      </c>
      <c r="C123" s="4" t="s">
        <v>601</v>
      </c>
      <c r="D123" s="1" t="s">
        <v>602</v>
      </c>
      <c r="E123" s="1" t="s">
        <v>603</v>
      </c>
      <c r="F123" s="4" t="s">
        <v>17</v>
      </c>
      <c r="G123" s="1" t="s">
        <v>18</v>
      </c>
      <c r="H123" s="1" t="s">
        <v>19</v>
      </c>
      <c r="I123" s="1" t="s">
        <v>20</v>
      </c>
      <c r="J123" s="1" t="s">
        <v>604</v>
      </c>
      <c r="K123" s="1" t="s">
        <v>22</v>
      </c>
      <c r="L123" s="1" t="str">
        <f>HYPERLINK("https://files.afu.se/Downloads/Transcripts/Skeptic%20Zone%20(Richard%20Saunders)/2021 09 05 - skepticzonepodcast - The Skeptic Zone %23674 - 5.September.2021_bd-v8J6PZKg - transcript (automated).pdf","Transcript Link")</f>
        <v>Transcript Link</v>
      </c>
      <c r="M123" s="2" t="str">
        <f>HYPERLINK("https://files.afu.se/Downloads/Transcripts/Skeptic%20Zone%20(Richard%20Saunders)/2021 09 05 - skepticzonepodcast - The Skeptic Zone %23674 - 5.September.2021_bd-v8J6PZKg - transcript (automated).pdf","Transcript Link")</f>
        <v>Transcript Link</v>
      </c>
    </row>
    <row r="124" ht="240" spans="1:13">
      <c r="A124" s="1" t="s">
        <v>605</v>
      </c>
      <c r="B124" s="1" t="s">
        <v>13</v>
      </c>
      <c r="C124" s="4" t="s">
        <v>606</v>
      </c>
      <c r="D124" s="1" t="s">
        <v>607</v>
      </c>
      <c r="E124" s="1" t="s">
        <v>608</v>
      </c>
      <c r="F124" s="4" t="s">
        <v>17</v>
      </c>
      <c r="G124" s="1" t="s">
        <v>18</v>
      </c>
      <c r="H124" s="1" t="s">
        <v>19</v>
      </c>
      <c r="I124" s="1" t="s">
        <v>20</v>
      </c>
      <c r="J124" s="1" t="s">
        <v>609</v>
      </c>
      <c r="K124" s="1" t="s">
        <v>22</v>
      </c>
      <c r="L124" s="1" t="str">
        <f>HYPERLINK("https://files.afu.se/Downloads/Transcripts/Skeptic%20Zone%20(Richard%20Saunders)/2021 08 29 - skepticzonepodcast - The Skeptic Zone %23673 - 29.August.2021_8caKH6gjlQA - transcript (automated).pdf","Transcript Link")</f>
        <v>Transcript Link</v>
      </c>
      <c r="M124" s="2" t="str">
        <f>HYPERLINK("https://files.afu.se/Downloads/Transcripts/Skeptic%20Zone%20(Richard%20Saunders)/2021 08 29 - skepticzonepodcast - The Skeptic Zone %23673 - 29.August.2021_8caKH6gjlQA - transcript (automated).pdf","Transcript Link")</f>
        <v>Transcript Link</v>
      </c>
    </row>
    <row r="125" ht="409.5" spans="1:13">
      <c r="A125" s="1" t="s">
        <v>610</v>
      </c>
      <c r="B125" s="1" t="s">
        <v>13</v>
      </c>
      <c r="C125" s="4" t="s">
        <v>611</v>
      </c>
      <c r="D125" s="1" t="s">
        <v>612</v>
      </c>
      <c r="E125" s="1" t="s">
        <v>613</v>
      </c>
      <c r="F125" s="4" t="s">
        <v>17</v>
      </c>
      <c r="G125" s="1" t="s">
        <v>18</v>
      </c>
      <c r="H125" s="1" t="s">
        <v>19</v>
      </c>
      <c r="I125" s="1" t="s">
        <v>20</v>
      </c>
      <c r="J125" s="1" t="s">
        <v>614</v>
      </c>
      <c r="K125" s="1" t="s">
        <v>22</v>
      </c>
      <c r="L125" s="1" t="str">
        <f>HYPERLINK("https://files.afu.se/Downloads/Transcripts/Skeptic%20Zone%20(Richard%20Saunders)/2021 08 22 - skepticzonepodcast - The Skeptic Zone %23672 - 22.August.2021_V6Dxo42dta4 - transcript (automated).pdf","Transcript Link")</f>
        <v>Transcript Link</v>
      </c>
      <c r="M125" s="2" t="str">
        <f>HYPERLINK("https://files.afu.se/Downloads/Transcripts/Skeptic%20Zone%20(Richard%20Saunders)/2021 08 22 - skepticzonepodcast - The Skeptic Zone %23672 - 22.August.2021_V6Dxo42dta4 - transcript (automated).pdf","Transcript Link")</f>
        <v>Transcript Link</v>
      </c>
    </row>
    <row r="126" ht="210" spans="1:13">
      <c r="A126" s="1" t="s">
        <v>615</v>
      </c>
      <c r="B126" s="1" t="s">
        <v>13</v>
      </c>
      <c r="C126" s="4" t="s">
        <v>616</v>
      </c>
      <c r="D126" s="1" t="s">
        <v>617</v>
      </c>
      <c r="E126" s="1" t="s">
        <v>618</v>
      </c>
      <c r="F126" s="4" t="s">
        <v>17</v>
      </c>
      <c r="G126" s="1" t="s">
        <v>18</v>
      </c>
      <c r="H126" s="1" t="s">
        <v>19</v>
      </c>
      <c r="I126" s="1" t="s">
        <v>20</v>
      </c>
      <c r="J126" s="1" t="s">
        <v>619</v>
      </c>
      <c r="K126" s="1" t="s">
        <v>22</v>
      </c>
      <c r="L126" s="1" t="str">
        <f>HYPERLINK("https://files.afu.se/Downloads/Transcripts/Skeptic%20Zone%20(Richard%20Saunders)/2021 08 15 - skepticzonepodcast - The Skeptic Zone %23671 - 15.August.2021_gpqwbC5ONfE - transcript (automated).pdf","Transcript Link")</f>
        <v>Transcript Link</v>
      </c>
      <c r="M126" s="2" t="str">
        <f>HYPERLINK("https://files.afu.se/Downloads/Transcripts/Skeptic%20Zone%20(Richard%20Saunders)/2021 08 15 - skepticzonepodcast - The Skeptic Zone %23671 - 15.August.2021_gpqwbC5ONfE - transcript (automated).pdf","Transcript Link")</f>
        <v>Transcript Link</v>
      </c>
    </row>
    <row r="127" ht="300" spans="1:13">
      <c r="A127" s="1" t="s">
        <v>620</v>
      </c>
      <c r="B127" s="1" t="s">
        <v>13</v>
      </c>
      <c r="C127" s="4" t="s">
        <v>621</v>
      </c>
      <c r="D127" s="1" t="s">
        <v>622</v>
      </c>
      <c r="E127" s="1" t="s">
        <v>623</v>
      </c>
      <c r="F127" s="4" t="s">
        <v>17</v>
      </c>
      <c r="G127" s="1" t="s">
        <v>18</v>
      </c>
      <c r="H127" s="1" t="s">
        <v>19</v>
      </c>
      <c r="I127" s="1" t="s">
        <v>20</v>
      </c>
      <c r="J127" s="1" t="s">
        <v>624</v>
      </c>
      <c r="K127" s="1" t="s">
        <v>22</v>
      </c>
      <c r="L127" s="1" t="str">
        <f>HYPERLINK("https://files.afu.se/Downloads/Transcripts/Skeptic%20Zone%20(Richard%20Saunders)/2021 08 08 - skepticzonepodcast - The Skeptic Zone %23670 - 8.August.2021_EFbVB0W4HjU - transcript (automated).pdf","Transcript Link")</f>
        <v>Transcript Link</v>
      </c>
      <c r="M127" s="2" t="str">
        <f>HYPERLINK("https://files.afu.se/Downloads/Transcripts/Skeptic%20Zone%20(Richard%20Saunders)/2021 08 08 - skepticzonepodcast - The Skeptic Zone %23670 - 8.August.2021_EFbVB0W4HjU - transcript (automated).pdf","Transcript Link")</f>
        <v>Transcript Link</v>
      </c>
    </row>
    <row r="128" ht="330" spans="1:13">
      <c r="A128" s="1" t="s">
        <v>625</v>
      </c>
      <c r="B128" s="1" t="s">
        <v>13</v>
      </c>
      <c r="C128" s="4" t="s">
        <v>626</v>
      </c>
      <c r="D128" s="1" t="s">
        <v>627</v>
      </c>
      <c r="E128" s="1" t="s">
        <v>628</v>
      </c>
      <c r="F128" s="4" t="s">
        <v>17</v>
      </c>
      <c r="G128" s="1" t="s">
        <v>18</v>
      </c>
      <c r="H128" s="1" t="s">
        <v>19</v>
      </c>
      <c r="I128" s="1" t="s">
        <v>20</v>
      </c>
      <c r="J128" s="1" t="s">
        <v>629</v>
      </c>
      <c r="K128" s="1" t="s">
        <v>22</v>
      </c>
      <c r="L128" s="1" t="str">
        <f>HYPERLINK("https://files.afu.se/Downloads/Transcripts/Skeptic%20Zone%20(Richard%20Saunders)/2021 08 01 - skepticzonepodcast - The Skeptic Zone %23669 - 1.August.2021_BBGQdDCAPbI - transcript (automated).pdf","Transcript Link")</f>
        <v>Transcript Link</v>
      </c>
      <c r="M128" s="2" t="str">
        <f>HYPERLINK("https://files.afu.se/Downloads/Transcripts/Skeptic%20Zone%20(Richard%20Saunders)/2021 08 01 - skepticzonepodcast - The Skeptic Zone %23669 - 1.August.2021_BBGQdDCAPbI - transcript (automated).pdf","Transcript Link")</f>
        <v>Transcript Link</v>
      </c>
    </row>
    <row r="129" ht="345" spans="1:13">
      <c r="A129" s="1" t="s">
        <v>630</v>
      </c>
      <c r="B129" s="1" t="s">
        <v>13</v>
      </c>
      <c r="C129" s="4" t="s">
        <v>631</v>
      </c>
      <c r="D129" s="1" t="s">
        <v>632</v>
      </c>
      <c r="E129" s="1" t="s">
        <v>633</v>
      </c>
      <c r="F129" s="4" t="s">
        <v>17</v>
      </c>
      <c r="G129" s="1" t="s">
        <v>18</v>
      </c>
      <c r="H129" s="1" t="s">
        <v>19</v>
      </c>
      <c r="I129" s="1" t="s">
        <v>20</v>
      </c>
      <c r="J129" s="1" t="s">
        <v>634</v>
      </c>
      <c r="K129" s="1" t="s">
        <v>22</v>
      </c>
      <c r="L129" s="1" t="str">
        <f>HYPERLINK("https://files.afu.se/Downloads/Transcripts/Skeptic%20Zone%20(Richard%20Saunders)/2021 07 25 - skepticzonepodcast - The Skeptic Zone %23668 - 25.July.2021_JK45fgFKODc - transcript (automated).pdf","Transcript Link")</f>
        <v>Transcript Link</v>
      </c>
      <c r="M129" s="2" t="str">
        <f>HYPERLINK("https://files.afu.se/Downloads/Transcripts/Skeptic%20Zone%20(Richard%20Saunders)/2021 07 25 - skepticzonepodcast - The Skeptic Zone %23668 - 25.July.2021_JK45fgFKODc - transcript (automated).pdf","Transcript Link")</f>
        <v>Transcript Link</v>
      </c>
    </row>
    <row r="130" ht="405" spans="1:13">
      <c r="A130" s="1" t="s">
        <v>635</v>
      </c>
      <c r="B130" s="1" t="s">
        <v>13</v>
      </c>
      <c r="C130" s="4" t="s">
        <v>636</v>
      </c>
      <c r="D130" s="1" t="s">
        <v>637</v>
      </c>
      <c r="E130" s="1" t="s">
        <v>638</v>
      </c>
      <c r="F130" s="4" t="s">
        <v>17</v>
      </c>
      <c r="G130" s="1" t="s">
        <v>18</v>
      </c>
      <c r="H130" s="1" t="s">
        <v>19</v>
      </c>
      <c r="I130" s="1" t="s">
        <v>20</v>
      </c>
      <c r="J130" s="1" t="s">
        <v>639</v>
      </c>
      <c r="K130" s="1" t="s">
        <v>22</v>
      </c>
      <c r="L130" s="1" t="str">
        <f>HYPERLINK("https://files.afu.se/Downloads/Transcripts/Skeptic%20Zone%20(Richard%20Saunders)/2021 07 18 - skepticzonepodcast - The Skeptic Zone %23667 - 18.July.2021_1WJGuA0x5BE - transcript (automated).pdf","Transcript Link")</f>
        <v>Transcript Link</v>
      </c>
      <c r="M130" s="2" t="str">
        <f>HYPERLINK("https://files.afu.se/Downloads/Transcripts/Skeptic%20Zone%20(Richard%20Saunders)/2021 07 18 - skepticzonepodcast - The Skeptic Zone %23667 - 18.July.2021_1WJGuA0x5BE - transcript (automated).pdf","Transcript Link")</f>
        <v>Transcript Link</v>
      </c>
    </row>
    <row r="131" ht="270" spans="1:13">
      <c r="A131" s="1" t="s">
        <v>640</v>
      </c>
      <c r="B131" s="1" t="s">
        <v>13</v>
      </c>
      <c r="C131" s="4" t="s">
        <v>641</v>
      </c>
      <c r="D131" s="1" t="s">
        <v>642</v>
      </c>
      <c r="E131" s="1" t="s">
        <v>643</v>
      </c>
      <c r="F131" s="4" t="s">
        <v>17</v>
      </c>
      <c r="G131" s="1" t="s">
        <v>18</v>
      </c>
      <c r="H131" s="1" t="s">
        <v>19</v>
      </c>
      <c r="I131" s="1" t="s">
        <v>20</v>
      </c>
      <c r="J131" s="1" t="s">
        <v>644</v>
      </c>
      <c r="K131" s="1" t="s">
        <v>22</v>
      </c>
      <c r="L131" s="1" t="str">
        <f>HYPERLINK("https://files.afu.se/Downloads/Transcripts/Skeptic%20Zone%20(Richard%20Saunders)/2021 07 11 - skepticzonepodcast - The Skeptic Zone %23666 - 11.July.2021_7PvBafi2VGA - transcript (automated).pdf","Transcript Link")</f>
        <v>Transcript Link</v>
      </c>
      <c r="M131" s="2" t="str">
        <f>HYPERLINK("https://files.afu.se/Downloads/Transcripts/Skeptic%20Zone%20(Richard%20Saunders)/2021 07 11 - skepticzonepodcast - The Skeptic Zone %23666 - 11.July.2021_7PvBafi2VGA - transcript (automated).pdf","Transcript Link")</f>
        <v>Transcript Link</v>
      </c>
    </row>
    <row r="132" ht="345" spans="1:13">
      <c r="A132" s="1" t="s">
        <v>645</v>
      </c>
      <c r="B132" s="1" t="s">
        <v>13</v>
      </c>
      <c r="C132" s="4" t="s">
        <v>646</v>
      </c>
      <c r="D132" s="1" t="s">
        <v>647</v>
      </c>
      <c r="E132" s="1" t="s">
        <v>648</v>
      </c>
      <c r="F132" s="4" t="s">
        <v>17</v>
      </c>
      <c r="G132" s="1" t="s">
        <v>18</v>
      </c>
      <c r="H132" s="1" t="s">
        <v>19</v>
      </c>
      <c r="I132" s="1" t="s">
        <v>20</v>
      </c>
      <c r="J132" s="1" t="s">
        <v>649</v>
      </c>
      <c r="K132" s="1" t="s">
        <v>22</v>
      </c>
      <c r="L132" s="1" t="str">
        <f>HYPERLINK("https://files.afu.se/Downloads/Transcripts/Skeptic%20Zone%20(Richard%20Saunders)/2021 07 04 - skepticzonepodcast - The Skeptic Zone %23665 - 4.July.2021_qym28hUJBec - transcript (automated).pdf","Transcript Link")</f>
        <v>Transcript Link</v>
      </c>
      <c r="M132" s="2" t="str">
        <f>HYPERLINK("https://files.afu.se/Downloads/Transcripts/Skeptic%20Zone%20(Richard%20Saunders)/2021 07 04 - skepticzonepodcast - The Skeptic Zone %23665 - 4.July.2021_qym28hUJBec - transcript (automated).pdf","Transcript Link")</f>
        <v>Transcript Link</v>
      </c>
    </row>
    <row r="133" ht="315" spans="1:13">
      <c r="A133" s="1" t="s">
        <v>650</v>
      </c>
      <c r="B133" s="1" t="s">
        <v>13</v>
      </c>
      <c r="C133" s="4" t="s">
        <v>651</v>
      </c>
      <c r="D133" s="1" t="s">
        <v>652</v>
      </c>
      <c r="E133" s="1" t="s">
        <v>653</v>
      </c>
      <c r="F133" s="4" t="s">
        <v>17</v>
      </c>
      <c r="G133" s="1" t="s">
        <v>18</v>
      </c>
      <c r="H133" s="1" t="s">
        <v>19</v>
      </c>
      <c r="I133" s="1" t="s">
        <v>20</v>
      </c>
      <c r="J133" s="1" t="s">
        <v>654</v>
      </c>
      <c r="K133" s="1" t="s">
        <v>22</v>
      </c>
      <c r="L133" s="1" t="str">
        <f>HYPERLINK("https://files.afu.se/Downloads/Transcripts/Skeptic%20Zone%20(Richard%20Saunders)/2021 06 27 - skepticzonepodcast - The Skeptic Zone %23664 - 27.June.2021_9I_j6XUT6UI - transcript (automated).pdf","Transcript Link")</f>
        <v>Transcript Link</v>
      </c>
      <c r="M133" s="2" t="str">
        <f>HYPERLINK("https://files.afu.se/Downloads/Transcripts/Skeptic%20Zone%20(Richard%20Saunders)/2021 06 27 - skepticzonepodcast - The Skeptic Zone %23664 - 27.June.2021_9I_j6XUT6UI - transcript (automated).pdf","Transcript Link")</f>
        <v>Transcript Link</v>
      </c>
    </row>
    <row r="134" ht="409.5" spans="1:13">
      <c r="A134" s="1" t="s">
        <v>655</v>
      </c>
      <c r="B134" s="1" t="s">
        <v>13</v>
      </c>
      <c r="C134" s="4" t="s">
        <v>656</v>
      </c>
      <c r="D134" s="1" t="s">
        <v>657</v>
      </c>
      <c r="E134" s="1" t="s">
        <v>658</v>
      </c>
      <c r="F134" s="4" t="s">
        <v>17</v>
      </c>
      <c r="G134" s="1" t="s">
        <v>18</v>
      </c>
      <c r="H134" s="1" t="s">
        <v>19</v>
      </c>
      <c r="I134" s="1" t="s">
        <v>20</v>
      </c>
      <c r="J134" s="1" t="s">
        <v>659</v>
      </c>
      <c r="K134" s="1" t="s">
        <v>22</v>
      </c>
      <c r="L134" s="1" t="str">
        <f>HYPERLINK("https://files.afu.se/Downloads/Transcripts/Skeptic%20Zone%20(Richard%20Saunders)/2021 06 20 - skepticzonepodcast - The Skeptic Zone %23663 - 20.June.2021_q2tXdLUens0 - transcript (automated).pdf","Transcript Link")</f>
        <v>Transcript Link</v>
      </c>
      <c r="M134" s="2" t="str">
        <f>HYPERLINK("https://files.afu.se/Downloads/Transcripts/Skeptic%20Zone%20(Richard%20Saunders)/2021 06 20 - skepticzonepodcast - The Skeptic Zone %23663 - 20.June.2021_q2tXdLUens0 - transcript (automated).pdf","Transcript Link")</f>
        <v>Transcript Link</v>
      </c>
    </row>
    <row r="135" ht="285" spans="1:13">
      <c r="A135" s="1" t="s">
        <v>660</v>
      </c>
      <c r="B135" s="1" t="s">
        <v>13</v>
      </c>
      <c r="C135" s="4" t="s">
        <v>661</v>
      </c>
      <c r="D135" s="1" t="s">
        <v>662</v>
      </c>
      <c r="E135" s="1" t="s">
        <v>663</v>
      </c>
      <c r="F135" s="4" t="s">
        <v>17</v>
      </c>
      <c r="G135" s="1" t="s">
        <v>18</v>
      </c>
      <c r="H135" s="1" t="s">
        <v>19</v>
      </c>
      <c r="I135" s="1" t="s">
        <v>20</v>
      </c>
      <c r="J135" s="1" t="s">
        <v>664</v>
      </c>
      <c r="K135" s="1" t="s">
        <v>22</v>
      </c>
      <c r="L135" s="1" t="str">
        <f>HYPERLINK("https://files.afu.se/Downloads/Transcripts/Skeptic%20Zone%20(Richard%20Saunders)/2021 06 12 - skepticzonepodcast - The Skeptic Zone %23662 - 13.June.2021_qqxMxfQKL0Q - transcript (automated).pdf","Transcript Link")</f>
        <v>Transcript Link</v>
      </c>
      <c r="M135" s="2" t="str">
        <f>HYPERLINK("https://files.afu.se/Downloads/Transcripts/Skeptic%20Zone%20(Richard%20Saunders)/2021 06 12 - skepticzonepodcast - The Skeptic Zone %23662 - 13.June.2021_qqxMxfQKL0Q - transcript (automated).pdf","Transcript Link")</f>
        <v>Transcript Link</v>
      </c>
    </row>
    <row r="136" ht="375" spans="1:13">
      <c r="A136" s="1" t="s">
        <v>665</v>
      </c>
      <c r="B136" s="1" t="s">
        <v>13</v>
      </c>
      <c r="C136" s="4" t="s">
        <v>666</v>
      </c>
      <c r="D136" s="1" t="s">
        <v>667</v>
      </c>
      <c r="E136" s="1" t="s">
        <v>668</v>
      </c>
      <c r="F136" s="4" t="s">
        <v>17</v>
      </c>
      <c r="G136" s="1" t="s">
        <v>18</v>
      </c>
      <c r="H136" s="1" t="s">
        <v>19</v>
      </c>
      <c r="I136" s="1" t="s">
        <v>20</v>
      </c>
      <c r="J136" s="1" t="s">
        <v>669</v>
      </c>
      <c r="K136" s="1" t="s">
        <v>22</v>
      </c>
      <c r="L136" s="1" t="str">
        <f>HYPERLINK("https://files.afu.se/Downloads/Transcripts/Skeptic%20Zone%20(Richard%20Saunders)/2021 06 06 - skepticzonepodcast - The Skeptic Zone %23661 - 6.June.2021_vXGWNkZf3zc - transcript (automated).pdf","Transcript Link")</f>
        <v>Transcript Link</v>
      </c>
      <c r="M136" s="2" t="str">
        <f>HYPERLINK("https://files.afu.se/Downloads/Transcripts/Skeptic%20Zone%20(Richard%20Saunders)/2021 06 06 - skepticzonepodcast - The Skeptic Zone %23661 - 6.June.2021_vXGWNkZf3zc - transcript (automated).pdf","Transcript Link")</f>
        <v>Transcript Link</v>
      </c>
    </row>
    <row r="137" ht="255" spans="1:13">
      <c r="A137" s="1" t="s">
        <v>670</v>
      </c>
      <c r="B137" s="1" t="s">
        <v>13</v>
      </c>
      <c r="C137" s="4" t="s">
        <v>671</v>
      </c>
      <c r="D137" s="1" t="s">
        <v>672</v>
      </c>
      <c r="E137" s="1" t="s">
        <v>673</v>
      </c>
      <c r="F137" s="4" t="s">
        <v>17</v>
      </c>
      <c r="G137" s="1" t="s">
        <v>18</v>
      </c>
      <c r="H137" s="1" t="s">
        <v>19</v>
      </c>
      <c r="I137" s="1" t="s">
        <v>20</v>
      </c>
      <c r="J137" s="1" t="s">
        <v>674</v>
      </c>
      <c r="K137" s="1" t="s">
        <v>22</v>
      </c>
      <c r="L137" s="1" t="str">
        <f>HYPERLINK("https://files.afu.se/Downloads/Transcripts/Skeptic%20Zone%20(Richard%20Saunders)/2021 06 03 - skepticzonepodcast - The Skeptic Zone %23660 - 3.June.2021_xmFETu7fNb8 - transcript (automated).pdf","Transcript Link")</f>
        <v>Transcript Link</v>
      </c>
      <c r="M137" s="2" t="str">
        <f>HYPERLINK("https://files.afu.se/Downloads/Transcripts/Skeptic%20Zone%20(Richard%20Saunders)/2021 06 03 - skepticzonepodcast - The Skeptic Zone %23660 - 3.June.2021_xmFETu7fNb8 - transcript (automated).pdf","Transcript Link")</f>
        <v>Transcript Link</v>
      </c>
    </row>
    <row r="138" ht="409.5" spans="1:13">
      <c r="A138" s="1" t="s">
        <v>675</v>
      </c>
      <c r="B138" s="1" t="s">
        <v>13</v>
      </c>
      <c r="C138" s="4" t="s">
        <v>676</v>
      </c>
      <c r="D138" s="1" t="s">
        <v>677</v>
      </c>
      <c r="E138" s="1" t="s">
        <v>678</v>
      </c>
      <c r="F138" s="4" t="s">
        <v>17</v>
      </c>
      <c r="G138" s="1" t="s">
        <v>18</v>
      </c>
      <c r="H138" s="1" t="s">
        <v>19</v>
      </c>
      <c r="I138" s="1" t="s">
        <v>20</v>
      </c>
      <c r="J138" s="1" t="s">
        <v>679</v>
      </c>
      <c r="K138" s="1" t="s">
        <v>22</v>
      </c>
      <c r="L138" s="1" t="str">
        <f>HYPERLINK("https://files.afu.se/Downloads/Transcripts/Skeptic%20Zone%20(Richard%20Saunders)/2021 05 29 - skepticzonepodcast - The Skeptic Zone %23659 - 30.May.2021_jAFlj76Kjco - transcript (automated).pdf","Transcript Link")</f>
        <v>Transcript Link</v>
      </c>
      <c r="M138" s="2" t="str">
        <f>HYPERLINK("https://files.afu.se/Downloads/Transcripts/Skeptic%20Zone%20(Richard%20Saunders)/2021 05 29 - skepticzonepodcast - The Skeptic Zone %23659 - 30.May.2021_jAFlj76Kjco - transcript (automated).pdf","Transcript Link")</f>
        <v>Transcript Link</v>
      </c>
    </row>
    <row r="139" ht="390" spans="1:13">
      <c r="A139" s="1" t="s">
        <v>680</v>
      </c>
      <c r="B139" s="1" t="s">
        <v>13</v>
      </c>
      <c r="C139" s="4" t="s">
        <v>681</v>
      </c>
      <c r="D139" s="1" t="s">
        <v>682</v>
      </c>
      <c r="E139" s="1" t="s">
        <v>683</v>
      </c>
      <c r="F139" s="4" t="s">
        <v>17</v>
      </c>
      <c r="G139" s="1" t="s">
        <v>18</v>
      </c>
      <c r="H139" s="1" t="s">
        <v>19</v>
      </c>
      <c r="I139" s="1" t="s">
        <v>20</v>
      </c>
      <c r="J139" s="1" t="s">
        <v>684</v>
      </c>
      <c r="K139" s="1" t="s">
        <v>22</v>
      </c>
      <c r="L139" s="1" t="str">
        <f>HYPERLINK("https://files.afu.se/Downloads/Transcripts/Skeptic%20Zone%20(Richard%20Saunders)/2021 05 22 - skepticzonepodcast - The Skeptic Zone %23658 - 23.May.2021_fXIvh9GjOkg - transcript (automated).pdf","Transcript Link")</f>
        <v>Transcript Link</v>
      </c>
      <c r="M139" s="2" t="str">
        <f>HYPERLINK("https://files.afu.se/Downloads/Transcripts/Skeptic%20Zone%20(Richard%20Saunders)/2021 05 22 - skepticzonepodcast - The Skeptic Zone %23658 - 23.May.2021_fXIvh9GjOkg - transcript (automated).pdf","Transcript Link")</f>
        <v>Transcript Link</v>
      </c>
    </row>
    <row r="140" ht="390" spans="1:13">
      <c r="A140" s="1" t="s">
        <v>685</v>
      </c>
      <c r="B140" s="1" t="s">
        <v>13</v>
      </c>
      <c r="C140" s="4" t="s">
        <v>686</v>
      </c>
      <c r="D140" s="1" t="s">
        <v>687</v>
      </c>
      <c r="E140" s="1" t="s">
        <v>688</v>
      </c>
      <c r="F140" s="4" t="s">
        <v>17</v>
      </c>
      <c r="G140" s="1" t="s">
        <v>18</v>
      </c>
      <c r="H140" s="1" t="s">
        <v>19</v>
      </c>
      <c r="I140" s="1" t="s">
        <v>20</v>
      </c>
      <c r="J140" s="1" t="s">
        <v>689</v>
      </c>
      <c r="K140" s="1" t="s">
        <v>22</v>
      </c>
      <c r="L140" s="1" t="str">
        <f>HYPERLINK("https://files.afu.se/Downloads/Transcripts/Skeptic%20Zone%20(Richard%20Saunders)/2021 05 16 - skepticzonepodcast - The Skeptic Zone %23657 - 16.May.2021_uINRN2NTMbQ - transcript (automated).pdf","Transcript Link")</f>
        <v>Transcript Link</v>
      </c>
      <c r="M140" s="2" t="str">
        <f>HYPERLINK("https://files.afu.se/Downloads/Transcripts/Skeptic%20Zone%20(Richard%20Saunders)/2021 05 16 - skepticzonepodcast - The Skeptic Zone %23657 - 16.May.2021_uINRN2NTMbQ - transcript (automated).pdf","Transcript Link")</f>
        <v>Transcript Link</v>
      </c>
    </row>
    <row r="141" ht="409.5" spans="1:13">
      <c r="A141" s="1" t="s">
        <v>690</v>
      </c>
      <c r="B141" s="1" t="s">
        <v>13</v>
      </c>
      <c r="C141" s="4" t="s">
        <v>691</v>
      </c>
      <c r="D141" s="1" t="s">
        <v>692</v>
      </c>
      <c r="E141" s="1" t="s">
        <v>693</v>
      </c>
      <c r="F141" s="4" t="s">
        <v>17</v>
      </c>
      <c r="G141" s="1" t="s">
        <v>18</v>
      </c>
      <c r="H141" s="1" t="s">
        <v>19</v>
      </c>
      <c r="I141" s="1" t="s">
        <v>20</v>
      </c>
      <c r="J141" s="1" t="s">
        <v>694</v>
      </c>
      <c r="K141" s="1" t="s">
        <v>22</v>
      </c>
      <c r="L141" s="1" t="str">
        <f>HYPERLINK("https://files.afu.se/Downloads/Transcripts/Skeptic%20Zone%20(Richard%20Saunders)/2021 05 09 - skepticzonepodcast - The Skeptic Zone %23656 - 9.May.2021_BtvwNPFtJUk - transcript (automated).pdf","Transcript Link")</f>
        <v>Transcript Link</v>
      </c>
      <c r="M141" s="2" t="str">
        <f>HYPERLINK("https://files.afu.se/Downloads/Transcripts/Skeptic%20Zone%20(Richard%20Saunders)/2021 05 09 - skepticzonepodcast - The Skeptic Zone %23656 - 9.May.2021_BtvwNPFtJUk - transcript (automated).pdf","Transcript Link")</f>
        <v>Transcript Link</v>
      </c>
    </row>
    <row r="142" ht="285" spans="1:13">
      <c r="A142" s="1" t="s">
        <v>695</v>
      </c>
      <c r="B142" s="1" t="s">
        <v>13</v>
      </c>
      <c r="C142" s="4" t="s">
        <v>696</v>
      </c>
      <c r="D142" s="1" t="s">
        <v>697</v>
      </c>
      <c r="E142" s="1" t="s">
        <v>698</v>
      </c>
      <c r="F142" s="4" t="s">
        <v>17</v>
      </c>
      <c r="G142" s="1" t="s">
        <v>18</v>
      </c>
      <c r="H142" s="1" t="s">
        <v>19</v>
      </c>
      <c r="I142" s="1" t="s">
        <v>20</v>
      </c>
      <c r="J142" s="1" t="s">
        <v>699</v>
      </c>
      <c r="K142" s="1" t="s">
        <v>22</v>
      </c>
      <c r="L142" s="1" t="str">
        <f>HYPERLINK("https://files.afu.se/Downloads/Transcripts/Skeptic%20Zone%20(Richard%20Saunders)/2021 05 01 - skepticzonepodcast - The Skeptic Zone %23655 - 2.May.2021_E_jnvfJxhTk - transcript (automated).pdf","Transcript Link")</f>
        <v>Transcript Link</v>
      </c>
      <c r="M142" s="2" t="str">
        <f>HYPERLINK("https://files.afu.se/Downloads/Transcripts/Skeptic%20Zone%20(Richard%20Saunders)/2021 05 01 - skepticzonepodcast - The Skeptic Zone %23655 - 2.May.2021_E_jnvfJxhTk - transcript (automated).pdf","Transcript Link")</f>
        <v>Transcript Link</v>
      </c>
    </row>
    <row r="143" ht="345" spans="1:13">
      <c r="A143" s="1" t="s">
        <v>700</v>
      </c>
      <c r="B143" s="1" t="s">
        <v>13</v>
      </c>
      <c r="C143" s="4" t="s">
        <v>701</v>
      </c>
      <c r="D143" s="1" t="s">
        <v>702</v>
      </c>
      <c r="E143" s="1" t="s">
        <v>703</v>
      </c>
      <c r="F143" s="4" t="s">
        <v>17</v>
      </c>
      <c r="G143" s="1" t="s">
        <v>18</v>
      </c>
      <c r="H143" s="1" t="s">
        <v>19</v>
      </c>
      <c r="I143" s="1" t="s">
        <v>20</v>
      </c>
      <c r="J143" s="1" t="s">
        <v>704</v>
      </c>
      <c r="K143" s="1" t="s">
        <v>22</v>
      </c>
      <c r="L143" s="1" t="str">
        <f>HYPERLINK("https://files.afu.se/Downloads/Transcripts/Skeptic%20Zone%20(Richard%20Saunders)/2021 04 25 - skepticzonepodcast - The Skeptic Zone %23654 - 25.April.2021__w2BDeXg6jE - transcript (automated).pdf","Transcript Link")</f>
        <v>Transcript Link</v>
      </c>
      <c r="M143" s="2" t="str">
        <f>HYPERLINK("https://files.afu.se/Downloads/Transcripts/Skeptic%20Zone%20(Richard%20Saunders)/2021 04 25 - skepticzonepodcast - The Skeptic Zone %23654 - 25.April.2021__w2BDeXg6jE - transcript (automated).pdf","Transcript Link")</f>
        <v>Transcript Link</v>
      </c>
    </row>
    <row r="144" ht="315" spans="1:13">
      <c r="A144" s="1" t="s">
        <v>705</v>
      </c>
      <c r="B144" s="1" t="s">
        <v>13</v>
      </c>
      <c r="C144" s="4" t="s">
        <v>706</v>
      </c>
      <c r="D144" s="1" t="s">
        <v>707</v>
      </c>
      <c r="E144" s="1" t="s">
        <v>708</v>
      </c>
      <c r="F144" s="4" t="s">
        <v>17</v>
      </c>
      <c r="G144" s="1" t="s">
        <v>18</v>
      </c>
      <c r="H144" s="1" t="s">
        <v>19</v>
      </c>
      <c r="I144" s="1" t="s">
        <v>20</v>
      </c>
      <c r="J144" s="1" t="s">
        <v>709</v>
      </c>
      <c r="K144" s="1" t="s">
        <v>22</v>
      </c>
      <c r="L144" s="1" t="str">
        <f>HYPERLINK("https://files.afu.se/Downloads/Transcripts/Skeptic%20Zone%20(Richard%20Saunders)/2021 04 18 - skepticzonepodcast - The Skeptic Zone %23653 - 18.April.2021_8O8PxiE4qeE - transcript (automated).pdf","Transcript Link")</f>
        <v>Transcript Link</v>
      </c>
      <c r="M144" s="2" t="str">
        <f>HYPERLINK("https://files.afu.se/Downloads/Transcripts/Skeptic%20Zone%20(Richard%20Saunders)/2021 04 18 - skepticzonepodcast - The Skeptic Zone %23653 - 18.April.2021_8O8PxiE4qeE - transcript (automated).pdf","Transcript Link")</f>
        <v>Transcript Link</v>
      </c>
    </row>
    <row r="145" ht="270" spans="1:13">
      <c r="A145" s="1" t="s">
        <v>710</v>
      </c>
      <c r="B145" s="1" t="s">
        <v>13</v>
      </c>
      <c r="C145" s="4" t="s">
        <v>711</v>
      </c>
      <c r="D145" s="1" t="s">
        <v>712</v>
      </c>
      <c r="E145" s="1" t="s">
        <v>713</v>
      </c>
      <c r="F145" s="4" t="s">
        <v>17</v>
      </c>
      <c r="G145" s="1" t="s">
        <v>18</v>
      </c>
      <c r="H145" s="1" t="s">
        <v>19</v>
      </c>
      <c r="I145" s="1" t="s">
        <v>20</v>
      </c>
      <c r="J145" s="1" t="s">
        <v>714</v>
      </c>
      <c r="K145" s="1" t="s">
        <v>22</v>
      </c>
      <c r="L145" s="1" t="str">
        <f>HYPERLINK("https://files.afu.se/Downloads/Transcripts/Skeptic%20Zone%20(Richard%20Saunders)/2021 04 10 - skepticzonepodcast - The Skeptic Zone %23652 - 11.April.2021_LuM1O6u-8m8 - transcript (automated).pdf","Transcript Link")</f>
        <v>Transcript Link</v>
      </c>
      <c r="M145" s="2" t="str">
        <f>HYPERLINK("https://files.afu.se/Downloads/Transcripts/Skeptic%20Zone%20(Richard%20Saunders)/2021 04 10 - skepticzonepodcast - The Skeptic Zone %23652 - 11.April.2021_LuM1O6u-8m8 - transcript (automated).pdf","Transcript Link")</f>
        <v>Transcript Link</v>
      </c>
    </row>
    <row r="146" ht="150" spans="1:13">
      <c r="A146" s="1" t="s">
        <v>715</v>
      </c>
      <c r="B146" s="1" t="s">
        <v>13</v>
      </c>
      <c r="C146" s="4" t="s">
        <v>716</v>
      </c>
      <c r="D146" s="1" t="s">
        <v>717</v>
      </c>
      <c r="E146" s="1" t="s">
        <v>718</v>
      </c>
      <c r="F146" s="4" t="s">
        <v>17</v>
      </c>
      <c r="G146" s="1" t="s">
        <v>18</v>
      </c>
      <c r="H146" s="1" t="s">
        <v>19</v>
      </c>
      <c r="I146" s="1" t="s">
        <v>20</v>
      </c>
      <c r="J146" s="1" t="s">
        <v>719</v>
      </c>
      <c r="K146" s="1" t="s">
        <v>22</v>
      </c>
      <c r="L146" s="1" t="str">
        <f>HYPERLINK("https://files.afu.se/Downloads/Transcripts/Skeptic%20Zone%20(Richard%20Saunders)/2021 04 06 - skepticzonepodcast - Origami Photos by Richard Saunders_kyJ52Own3hM - transcript (automated).pdf","Transcript Link")</f>
        <v>Transcript Link</v>
      </c>
      <c r="M146" s="2" t="str">
        <f>HYPERLINK("https://files.afu.se/Downloads/Transcripts/Skeptic%20Zone%20(Richard%20Saunders)/2021 04 06 - skepticzonepodcast - Origami Photos by Richard Saunders_kyJ52Own3hM - transcript (automated).pdf","Transcript Link")</f>
        <v>Transcript Link</v>
      </c>
    </row>
    <row r="147" ht="315" spans="1:13">
      <c r="A147" s="1" t="s">
        <v>720</v>
      </c>
      <c r="B147" s="1" t="s">
        <v>13</v>
      </c>
      <c r="C147" s="4" t="s">
        <v>721</v>
      </c>
      <c r="D147" s="1" t="s">
        <v>722</v>
      </c>
      <c r="E147" s="1" t="s">
        <v>723</v>
      </c>
      <c r="F147" s="4" t="s">
        <v>17</v>
      </c>
      <c r="G147" s="1" t="s">
        <v>18</v>
      </c>
      <c r="H147" s="1" t="s">
        <v>19</v>
      </c>
      <c r="I147" s="1" t="s">
        <v>20</v>
      </c>
      <c r="J147" s="1" t="s">
        <v>724</v>
      </c>
      <c r="K147" s="1" t="s">
        <v>22</v>
      </c>
      <c r="L147" s="1" t="str">
        <f>HYPERLINK("https://files.afu.se/Downloads/Transcripts/Skeptic%20Zone%20(Richard%20Saunders)/2021 04 03 - skepticzonepodcast - The Skeptic Zone %23651 - 4.April.2021_4l3dUOWJnOA - transcript (automated).pdf","Transcript Link")</f>
        <v>Transcript Link</v>
      </c>
      <c r="M147" s="2" t="str">
        <f>HYPERLINK("https://files.afu.se/Downloads/Transcripts/Skeptic%20Zone%20(Richard%20Saunders)/2021 04 03 - skepticzonepodcast - The Skeptic Zone %23651 - 4.April.2021_4l3dUOWJnOA - transcript (automated).pdf","Transcript Link")</f>
        <v>Transcript Link</v>
      </c>
    </row>
    <row r="148" ht="409.5" spans="1:13">
      <c r="A148" s="1" t="s">
        <v>725</v>
      </c>
      <c r="B148" s="1" t="s">
        <v>13</v>
      </c>
      <c r="C148" s="4" t="s">
        <v>726</v>
      </c>
      <c r="D148" s="1" t="s">
        <v>727</v>
      </c>
      <c r="E148" s="1" t="s">
        <v>728</v>
      </c>
      <c r="F148" s="4" t="s">
        <v>17</v>
      </c>
      <c r="G148" s="1" t="s">
        <v>18</v>
      </c>
      <c r="H148" s="1" t="s">
        <v>19</v>
      </c>
      <c r="I148" s="1" t="s">
        <v>20</v>
      </c>
      <c r="J148" s="1" t="s">
        <v>729</v>
      </c>
      <c r="K148" s="1" t="s">
        <v>22</v>
      </c>
      <c r="L148" s="1" t="str">
        <f>HYPERLINK("https://files.afu.se/Downloads/Transcripts/Skeptic%20Zone%20(Richard%20Saunders)/2021 03 27 - skepticzonepodcast - The Skeptic Zone %23650 -28.March.2021_mtUdGtmZb2g - transcript (automated).pdf","Transcript Link")</f>
        <v>Transcript Link</v>
      </c>
      <c r="M148" s="2" t="str">
        <f>HYPERLINK("https://files.afu.se/Downloads/Transcripts/Skeptic%20Zone%20(Richard%20Saunders)/2021 03 27 - skepticzonepodcast - The Skeptic Zone %23650 -28.March.2021_mtUdGtmZb2g - transcript (automated).pdf","Transcript Link")</f>
        <v>Transcript Link</v>
      </c>
    </row>
    <row r="149" ht="375" spans="1:13">
      <c r="A149" s="1" t="s">
        <v>730</v>
      </c>
      <c r="B149" s="1" t="s">
        <v>13</v>
      </c>
      <c r="C149" s="4" t="s">
        <v>731</v>
      </c>
      <c r="D149" s="1" t="s">
        <v>732</v>
      </c>
      <c r="E149" s="1" t="s">
        <v>733</v>
      </c>
      <c r="F149" s="4" t="s">
        <v>17</v>
      </c>
      <c r="G149" s="1" t="s">
        <v>18</v>
      </c>
      <c r="H149" s="1" t="s">
        <v>19</v>
      </c>
      <c r="I149" s="1" t="s">
        <v>20</v>
      </c>
      <c r="J149" s="1" t="s">
        <v>734</v>
      </c>
      <c r="K149" s="1" t="s">
        <v>22</v>
      </c>
      <c r="L149" s="1" t="str">
        <f>HYPERLINK("https://files.afu.se/Downloads/Transcripts/Skeptic%20Zone%20(Richard%20Saunders)/2021 03 20 - skepticzonepodcast - The Skeptic Zone %23649 -21.March.2021_5ZCvBKzO6vE - transcript (automated).pdf","Transcript Link")</f>
        <v>Transcript Link</v>
      </c>
      <c r="M149" s="2" t="str">
        <f>HYPERLINK("https://files.afu.se/Downloads/Transcripts/Skeptic%20Zone%20(Richard%20Saunders)/2021 03 20 - skepticzonepodcast - The Skeptic Zone %23649 -21.March.2021_5ZCvBKzO6vE - transcript (automated).pdf","Transcript Link")</f>
        <v>Transcript Link</v>
      </c>
    </row>
    <row r="150" ht="409.5" spans="1:13">
      <c r="A150" s="1" t="s">
        <v>735</v>
      </c>
      <c r="B150" s="1" t="s">
        <v>13</v>
      </c>
      <c r="C150" s="4" t="s">
        <v>736</v>
      </c>
      <c r="D150" s="1" t="s">
        <v>737</v>
      </c>
      <c r="E150" s="1" t="s">
        <v>738</v>
      </c>
      <c r="F150" s="4" t="s">
        <v>17</v>
      </c>
      <c r="G150" s="1" t="s">
        <v>18</v>
      </c>
      <c r="H150" s="1" t="s">
        <v>19</v>
      </c>
      <c r="I150" s="1" t="s">
        <v>20</v>
      </c>
      <c r="J150" s="1" t="s">
        <v>739</v>
      </c>
      <c r="K150" s="1" t="s">
        <v>22</v>
      </c>
      <c r="L150" s="1" t="str">
        <f>HYPERLINK("https://files.afu.se/Downloads/Transcripts/Skeptic%20Zone%20(Richard%20Saunders)/2021 03 13 - skepticzonepodcast - The Skeptic Zone %23648 -14.March.2021_0G0o3_fIW0M - transcript (automated).pdf","Transcript Link")</f>
        <v>Transcript Link</v>
      </c>
      <c r="M150" s="2" t="str">
        <f>HYPERLINK("https://files.afu.se/Downloads/Transcripts/Skeptic%20Zone%20(Richard%20Saunders)/2021 03 13 - skepticzonepodcast - The Skeptic Zone %23648 -14.March.2021_0G0o3_fIW0M - transcript (automated).pdf","Transcript Link")</f>
        <v>Transcript Link</v>
      </c>
    </row>
    <row r="151" ht="409.5" spans="1:13">
      <c r="A151" s="1" t="s">
        <v>740</v>
      </c>
      <c r="B151" s="1" t="s">
        <v>13</v>
      </c>
      <c r="C151" s="4" t="s">
        <v>741</v>
      </c>
      <c r="D151" s="1" t="s">
        <v>742</v>
      </c>
      <c r="E151" s="1" t="s">
        <v>743</v>
      </c>
      <c r="F151" s="4" t="s">
        <v>17</v>
      </c>
      <c r="G151" s="1" t="s">
        <v>18</v>
      </c>
      <c r="H151" s="1" t="s">
        <v>19</v>
      </c>
      <c r="I151" s="1" t="s">
        <v>20</v>
      </c>
      <c r="J151" s="1" t="s">
        <v>744</v>
      </c>
      <c r="K151" s="1" t="s">
        <v>22</v>
      </c>
      <c r="L151" s="1" t="str">
        <f>HYPERLINK("https://files.afu.se/Downloads/Transcripts/Skeptic%20Zone%20(Richard%20Saunders)/2021 03 06 - skepticzonepodcast - The Skeptic Zone %23647 - 7.March.2021_3o8zPTNBu-k - transcript (automated).pdf","Transcript Link")</f>
        <v>Transcript Link</v>
      </c>
      <c r="M151" s="2" t="str">
        <f>HYPERLINK("https://files.afu.se/Downloads/Transcripts/Skeptic%20Zone%20(Richard%20Saunders)/2021 03 06 - skepticzonepodcast - The Skeptic Zone %23647 - 7.March.2021_3o8zPTNBu-k - transcript (automated).pdf","Transcript Link")</f>
        <v>Transcript Link</v>
      </c>
    </row>
    <row r="152" ht="409.5" spans="1:13">
      <c r="A152" s="1" t="s">
        <v>745</v>
      </c>
      <c r="B152" s="1" t="s">
        <v>13</v>
      </c>
      <c r="C152" s="4" t="s">
        <v>746</v>
      </c>
      <c r="D152" s="1" t="s">
        <v>747</v>
      </c>
      <c r="E152" s="1" t="s">
        <v>748</v>
      </c>
      <c r="F152" s="4" t="s">
        <v>17</v>
      </c>
      <c r="G152" s="1" t="s">
        <v>18</v>
      </c>
      <c r="H152" s="1" t="s">
        <v>19</v>
      </c>
      <c r="I152" s="1" t="s">
        <v>20</v>
      </c>
      <c r="J152" s="1" t="s">
        <v>749</v>
      </c>
      <c r="K152" s="1" t="s">
        <v>22</v>
      </c>
      <c r="L152" s="1" t="str">
        <f>HYPERLINK("https://files.afu.se/Downloads/Transcripts/Skeptic%20Zone%20(Richard%20Saunders)/2021 02 27 - skepticzonepodcast - The Skeptic Zone %23646 - 28.February.2021_mkMiIEd2roE - transcript (automated).pdf","Transcript Link")</f>
        <v>Transcript Link</v>
      </c>
      <c r="M152" s="2" t="str">
        <f>HYPERLINK("https://files.afu.se/Downloads/Transcripts/Skeptic%20Zone%20(Richard%20Saunders)/2021 02 27 - skepticzonepodcast - The Skeptic Zone %23646 - 28.February.2021_mkMiIEd2roE - transcript (automated).pdf","Transcript Link")</f>
        <v>Transcript Link</v>
      </c>
    </row>
    <row r="153" ht="405" spans="1:13">
      <c r="A153" s="1" t="s">
        <v>750</v>
      </c>
      <c r="B153" s="1" t="s">
        <v>13</v>
      </c>
      <c r="C153" s="4" t="s">
        <v>751</v>
      </c>
      <c r="D153" s="1" t="s">
        <v>752</v>
      </c>
      <c r="E153" s="1" t="s">
        <v>753</v>
      </c>
      <c r="F153" s="4" t="s">
        <v>17</v>
      </c>
      <c r="G153" s="1" t="s">
        <v>18</v>
      </c>
      <c r="H153" s="1" t="s">
        <v>19</v>
      </c>
      <c r="I153" s="1" t="s">
        <v>20</v>
      </c>
      <c r="J153" s="1" t="s">
        <v>754</v>
      </c>
      <c r="K153" s="1" t="s">
        <v>22</v>
      </c>
      <c r="L153" s="1" t="str">
        <f>HYPERLINK("https://files.afu.se/Downloads/Transcripts/Skeptic%20Zone%20(Richard%20Saunders)/2021 02 23 - skepticzonepodcast - Typewriter Time 1_QmZnvByeOko - transcript (automated).pdf","Transcript Link")</f>
        <v>Transcript Link</v>
      </c>
      <c r="M153" s="2" t="str">
        <f>HYPERLINK("https://files.afu.se/Downloads/Transcripts/Skeptic%20Zone%20(Richard%20Saunders)/2021 02 23 - skepticzonepodcast - Typewriter Time 1_QmZnvByeOko - transcript (automated).pdf","Transcript Link")</f>
        <v>Transcript Link</v>
      </c>
    </row>
    <row r="154" ht="409.5" spans="1:13">
      <c r="A154" s="1" t="s">
        <v>755</v>
      </c>
      <c r="B154" s="1" t="s">
        <v>13</v>
      </c>
      <c r="C154" s="4" t="s">
        <v>756</v>
      </c>
      <c r="D154" s="1" t="s">
        <v>757</v>
      </c>
      <c r="E154" s="1" t="s">
        <v>758</v>
      </c>
      <c r="F154" s="4" t="s">
        <v>17</v>
      </c>
      <c r="G154" s="1" t="s">
        <v>18</v>
      </c>
      <c r="H154" s="1" t="s">
        <v>19</v>
      </c>
      <c r="I154" s="1" t="s">
        <v>20</v>
      </c>
      <c r="J154" s="1" t="s">
        <v>759</v>
      </c>
      <c r="K154" s="1" t="s">
        <v>22</v>
      </c>
      <c r="L154" s="1" t="str">
        <f>HYPERLINK("https://files.afu.se/Downloads/Transcripts/Skeptic%20Zone%20(Richard%20Saunders)/2021 02 20 - skepticzonepodcast - The Skeptic Zone %23645 - 21.February.2021_qhpcLPAG1YM - transcript (automated).pdf","Transcript Link")</f>
        <v>Transcript Link</v>
      </c>
      <c r="M154" s="2" t="str">
        <f>HYPERLINK("https://files.afu.se/Downloads/Transcripts/Skeptic%20Zone%20(Richard%20Saunders)/2021 02 20 - skepticzonepodcast - The Skeptic Zone %23645 - 21.February.2021_qhpcLPAG1YM - transcript (automated).pdf","Transcript Link")</f>
        <v>Transcript Link</v>
      </c>
    </row>
    <row r="155" ht="375" spans="1:13">
      <c r="A155" s="1" t="s">
        <v>755</v>
      </c>
      <c r="B155" s="1" t="s">
        <v>13</v>
      </c>
      <c r="C155" s="4" t="s">
        <v>760</v>
      </c>
      <c r="D155" s="1" t="s">
        <v>761</v>
      </c>
      <c r="E155" s="1" t="s">
        <v>762</v>
      </c>
      <c r="F155" s="4" t="s">
        <v>17</v>
      </c>
      <c r="G155" s="1" t="s">
        <v>18</v>
      </c>
      <c r="H155" s="1" t="s">
        <v>19</v>
      </c>
      <c r="I155" s="1" t="s">
        <v>20</v>
      </c>
      <c r="J155" s="1" t="s">
        <v>763</v>
      </c>
      <c r="K155" s="1" t="s">
        <v>22</v>
      </c>
      <c r="L155" s="1" t="str">
        <f>HYPERLINK("https://files.afu.se/Downloads/Transcripts/Skeptic%20Zone%20(Richard%20Saunders)/2021 02 20 - skepticzonepodcast - Logical Fallacies 21 - 40 - With Michelle Bijkersma_JNMtyjlPAyY - transcript (automated).pdf","Transcript Link")</f>
        <v>Transcript Link</v>
      </c>
      <c r="M155" s="2" t="str">
        <f>HYPERLINK("https://files.afu.se/Downloads/Transcripts/Skeptic%20Zone%20(Richard%20Saunders)/2021 02 20 - skepticzonepodcast - Logical Fallacies 21 - 40 - With Michelle Bijkersma_JNMtyjlPAyY - transcript (automated).pdf","Transcript Link")</f>
        <v>Transcript Link</v>
      </c>
    </row>
    <row r="156" ht="405" spans="1:13">
      <c r="A156" s="1" t="s">
        <v>764</v>
      </c>
      <c r="B156" s="1" t="s">
        <v>13</v>
      </c>
      <c r="C156" s="4" t="s">
        <v>765</v>
      </c>
      <c r="D156" s="1" t="s">
        <v>766</v>
      </c>
      <c r="E156" s="1" t="s">
        <v>767</v>
      </c>
      <c r="F156" s="4" t="s">
        <v>17</v>
      </c>
      <c r="G156" s="1" t="s">
        <v>18</v>
      </c>
      <c r="H156" s="1" t="s">
        <v>19</v>
      </c>
      <c r="I156" s="1" t="s">
        <v>20</v>
      </c>
      <c r="J156" s="1" t="s">
        <v>768</v>
      </c>
      <c r="K156" s="1" t="s">
        <v>22</v>
      </c>
      <c r="L156" s="1" t="str">
        <f>HYPERLINK("https://files.afu.se/Downloads/Transcripts/Skeptic%20Zone%20(Richard%20Saunders)/2021 02 13 - skepticzonepodcast - The Skeptic Zone %23644 - 14.February.2021_WVqu2SW79GM - transcript (automated).pdf","Transcript Link")</f>
        <v>Transcript Link</v>
      </c>
      <c r="M156" s="2" t="str">
        <f>HYPERLINK("https://files.afu.se/Downloads/Transcripts/Skeptic%20Zone%20(Richard%20Saunders)/2021 02 13 - skepticzonepodcast - The Skeptic Zone %23644 - 14.February.2021_WVqu2SW79GM - transcript (automated).pdf","Transcript Link")</f>
        <v>Transcript Link</v>
      </c>
    </row>
    <row r="157" ht="405" spans="1:13">
      <c r="A157" s="1" t="s">
        <v>769</v>
      </c>
      <c r="B157" s="1" t="s">
        <v>13</v>
      </c>
      <c r="C157" s="4" t="s">
        <v>770</v>
      </c>
      <c r="D157" s="1" t="s">
        <v>771</v>
      </c>
      <c r="E157" s="1" t="s">
        <v>772</v>
      </c>
      <c r="F157" s="4" t="s">
        <v>17</v>
      </c>
      <c r="G157" s="1" t="s">
        <v>18</v>
      </c>
      <c r="H157" s="1" t="s">
        <v>19</v>
      </c>
      <c r="I157" s="1" t="s">
        <v>20</v>
      </c>
      <c r="J157" s="1" t="s">
        <v>773</v>
      </c>
      <c r="K157" s="1" t="s">
        <v>22</v>
      </c>
      <c r="L157" s="1" t="str">
        <f>HYPERLINK("https://files.afu.se/Downloads/Transcripts/Skeptic%20Zone%20(Richard%20Saunders)/2021 02 06 - skepticzonepodcast - The Skeptic Zone %23643 - 7.February.2021_MFNAD6x7nVc - transcript (automated).pdf","Transcript Link")</f>
        <v>Transcript Link</v>
      </c>
      <c r="M157" s="2" t="str">
        <f>HYPERLINK("https://files.afu.se/Downloads/Transcripts/Skeptic%20Zone%20(Richard%20Saunders)/2021 02 06 - skepticzonepodcast - The Skeptic Zone %23643 - 7.February.2021_MFNAD6x7nVc - transcript (automated).pdf","Transcript Link")</f>
        <v>Transcript Link</v>
      </c>
    </row>
    <row r="158" ht="330" spans="1:13">
      <c r="A158" s="1" t="s">
        <v>774</v>
      </c>
      <c r="B158" s="1" t="s">
        <v>13</v>
      </c>
      <c r="C158" s="4" t="s">
        <v>775</v>
      </c>
      <c r="D158" s="1" t="s">
        <v>776</v>
      </c>
      <c r="E158" s="1" t="s">
        <v>777</v>
      </c>
      <c r="F158" s="4" t="s">
        <v>17</v>
      </c>
      <c r="G158" s="1" t="s">
        <v>18</v>
      </c>
      <c r="H158" s="1" t="s">
        <v>19</v>
      </c>
      <c r="I158" s="1" t="s">
        <v>20</v>
      </c>
      <c r="J158" s="1" t="s">
        <v>778</v>
      </c>
      <c r="K158" s="1" t="s">
        <v>22</v>
      </c>
      <c r="L158" s="1" t="str">
        <f>HYPERLINK("https://files.afu.se/Downloads/Transcripts/Skeptic%20Zone%20(Richard%20Saunders)/2021 01 30 - skepticzonepodcast - The Skeptic Zone %23642 - 31.January.2021_dEitcWjY6Ak - transcript (automated).pdf","Transcript Link")</f>
        <v>Transcript Link</v>
      </c>
      <c r="M158" s="2" t="str">
        <f>HYPERLINK("https://files.afu.se/Downloads/Transcripts/Skeptic%20Zone%20(Richard%20Saunders)/2021 01 30 - skepticzonepodcast - The Skeptic Zone %23642 - 31.January.2021_dEitcWjY6Ak - transcript (automated).pdf","Transcript Link")</f>
        <v>Transcript Link</v>
      </c>
    </row>
    <row r="159" ht="375" spans="1:13">
      <c r="A159" s="1" t="s">
        <v>779</v>
      </c>
      <c r="B159" s="1" t="s">
        <v>13</v>
      </c>
      <c r="C159" s="4" t="s">
        <v>780</v>
      </c>
      <c r="D159" s="1" t="s">
        <v>781</v>
      </c>
      <c r="E159" s="1" t="s">
        <v>782</v>
      </c>
      <c r="F159" s="4" t="s">
        <v>17</v>
      </c>
      <c r="G159" s="1" t="s">
        <v>18</v>
      </c>
      <c r="H159" s="1" t="s">
        <v>19</v>
      </c>
      <c r="I159" s="1" t="s">
        <v>20</v>
      </c>
      <c r="J159" s="1" t="s">
        <v>783</v>
      </c>
      <c r="K159" s="1" t="s">
        <v>22</v>
      </c>
      <c r="L159" s="1" t="str">
        <f>HYPERLINK("https://files.afu.se/Downloads/Transcripts/Skeptic%20Zone%20(Richard%20Saunders)/2021 01 27 - skepticzonepodcast - Logical Fallacies 1 - 20 - With Michelle Bijkersma_TMjNWI7RTZ4 - transcript (automated).pdf","Transcript Link")</f>
        <v>Transcript Link</v>
      </c>
      <c r="M159" s="2" t="str">
        <f>HYPERLINK("https://files.afu.se/Downloads/Transcripts/Skeptic%20Zone%20(Richard%20Saunders)/2021 01 27 - skepticzonepodcast - Logical Fallacies 1 - 20 - With Michelle Bijkersma_TMjNWI7RTZ4 - transcript (automated).pdf","Transcript Link")</f>
        <v>Transcript Link</v>
      </c>
    </row>
    <row r="160" ht="330" spans="1:13">
      <c r="A160" s="1" t="s">
        <v>784</v>
      </c>
      <c r="B160" s="1" t="s">
        <v>13</v>
      </c>
      <c r="C160" s="4" t="s">
        <v>785</v>
      </c>
      <c r="D160" s="1" t="s">
        <v>786</v>
      </c>
      <c r="E160" s="1" t="s">
        <v>787</v>
      </c>
      <c r="F160" s="4" t="s">
        <v>17</v>
      </c>
      <c r="G160" s="1" t="s">
        <v>18</v>
      </c>
      <c r="H160" s="1" t="s">
        <v>19</v>
      </c>
      <c r="I160" s="1" t="s">
        <v>20</v>
      </c>
      <c r="J160" s="1" t="s">
        <v>788</v>
      </c>
      <c r="K160" s="1" t="s">
        <v>22</v>
      </c>
      <c r="L160" s="1" t="str">
        <f>HYPERLINK("https://files.afu.se/Downloads/Transcripts/Skeptic%20Zone%20(Richard%20Saunders)/2021 01 24 - skepticzonepodcast - The Skeptic Zone %23641 - 24.January.2021_V28XFrZJMeY - transcript (automated).pdf","Transcript Link")</f>
        <v>Transcript Link</v>
      </c>
      <c r="M160" s="2" t="str">
        <f>HYPERLINK("https://files.afu.se/Downloads/Transcripts/Skeptic%20Zone%20(Richard%20Saunders)/2021 01 24 - skepticzonepodcast - The Skeptic Zone %23641 - 24.January.2021_V28XFrZJMeY - transcript (automated).pdf","Transcript Link")</f>
        <v>Transcript Link</v>
      </c>
    </row>
    <row r="161" ht="390" spans="1:13">
      <c r="A161" s="1" t="s">
        <v>789</v>
      </c>
      <c r="B161" s="1" t="s">
        <v>13</v>
      </c>
      <c r="C161" s="4" t="s">
        <v>790</v>
      </c>
      <c r="D161" s="1" t="s">
        <v>791</v>
      </c>
      <c r="E161" s="1" t="s">
        <v>792</v>
      </c>
      <c r="F161" s="4" t="s">
        <v>17</v>
      </c>
      <c r="G161" s="1" t="s">
        <v>18</v>
      </c>
      <c r="H161" s="1" t="s">
        <v>19</v>
      </c>
      <c r="I161" s="1" t="s">
        <v>20</v>
      </c>
      <c r="J161" s="1" t="s">
        <v>793</v>
      </c>
      <c r="K161" s="1" t="s">
        <v>22</v>
      </c>
      <c r="L161" s="1" t="str">
        <f>HYPERLINK("https://files.afu.se/Downloads/Transcripts/Skeptic%20Zone%20(Richard%20Saunders)/2021 01 16 - skepticzonepodcast - The Skeptic Zone %23640 - 17.January.2021_o-iPyC3nh_8 - transcript (automated).pdf","Transcript Link")</f>
        <v>Transcript Link</v>
      </c>
      <c r="M161" s="2" t="str">
        <f>HYPERLINK("https://files.afu.se/Downloads/Transcripts/Skeptic%20Zone%20(Richard%20Saunders)/2021 01 16 - skepticzonepodcast - The Skeptic Zone %23640 - 17.January.2021_o-iPyC3nh_8 - transcript (automated).pdf","Transcript Link")</f>
        <v>Transcript Link</v>
      </c>
    </row>
    <row r="162" ht="375" spans="1:13">
      <c r="A162" s="1" t="s">
        <v>794</v>
      </c>
      <c r="B162" s="1" t="s">
        <v>13</v>
      </c>
      <c r="C162" s="4" t="s">
        <v>795</v>
      </c>
      <c r="D162" s="1" t="s">
        <v>796</v>
      </c>
      <c r="E162" s="1" t="s">
        <v>797</v>
      </c>
      <c r="F162" s="4" t="s">
        <v>17</v>
      </c>
      <c r="G162" s="1" t="s">
        <v>18</v>
      </c>
      <c r="H162" s="1" t="s">
        <v>19</v>
      </c>
      <c r="I162" s="1" t="s">
        <v>20</v>
      </c>
      <c r="J162" s="1" t="s">
        <v>798</v>
      </c>
      <c r="K162" s="1" t="s">
        <v>22</v>
      </c>
      <c r="L162" s="1" t="str">
        <f>HYPERLINK("https://files.afu.se/Downloads/Transcripts/Skeptic%20Zone%20(Richard%20Saunders)/2021 01 09 - skepticzonepodcast - The Skeptic Zone %23639 - 10.January.2021_yW2uL5kRG0I - transcript (automated).pdf","Transcript Link")</f>
        <v>Transcript Link</v>
      </c>
      <c r="M162" s="2" t="str">
        <f>HYPERLINK("https://files.afu.se/Downloads/Transcripts/Skeptic%20Zone%20(Richard%20Saunders)/2021 01 09 - skepticzonepodcast - The Skeptic Zone %23639 - 10.January.2021_yW2uL5kRG0I - transcript (automated).pdf","Transcript Link")</f>
        <v>Transcript Link</v>
      </c>
    </row>
    <row r="163" ht="390" spans="1:13">
      <c r="A163" s="1" t="s">
        <v>799</v>
      </c>
      <c r="B163" s="1" t="s">
        <v>13</v>
      </c>
      <c r="C163" s="4" t="s">
        <v>800</v>
      </c>
      <c r="D163" s="1" t="s">
        <v>801</v>
      </c>
      <c r="E163" s="1" t="s">
        <v>802</v>
      </c>
      <c r="F163" s="4" t="s">
        <v>17</v>
      </c>
      <c r="G163" s="1" t="s">
        <v>18</v>
      </c>
      <c r="H163" s="1" t="s">
        <v>19</v>
      </c>
      <c r="I163" s="1" t="s">
        <v>20</v>
      </c>
      <c r="J163" s="1" t="s">
        <v>803</v>
      </c>
      <c r="K163" s="1" t="s">
        <v>22</v>
      </c>
      <c r="L163" s="1" t="str">
        <f>HYPERLINK("https://files.afu.se/Downloads/Transcripts/Skeptic%20Zone%20(Richard%20Saunders)/2021 01 01 - skepticzonepodcast - The Skeptic Zone %23638 - 3.January.2021_TfCWV-E1-ns - transcript (automated).pdf","Transcript Link")</f>
        <v>Transcript Link</v>
      </c>
      <c r="M163" s="2" t="str">
        <f>HYPERLINK("https://files.afu.se/Downloads/Transcripts/Skeptic%20Zone%20(Richard%20Saunders)/2021 01 01 - skepticzonepodcast - The Skeptic Zone %23638 - 3.January.2021_TfCWV-E1-ns - transcript (automated).pdf","Transcript Link")</f>
        <v>Transcript Link</v>
      </c>
    </row>
    <row r="164" ht="330" spans="1:13">
      <c r="A164" s="1" t="s">
        <v>804</v>
      </c>
      <c r="B164" s="1" t="s">
        <v>13</v>
      </c>
      <c r="C164" s="4" t="s">
        <v>805</v>
      </c>
      <c r="D164" s="1" t="s">
        <v>806</v>
      </c>
      <c r="E164" s="1" t="s">
        <v>807</v>
      </c>
      <c r="F164" s="4" t="s">
        <v>17</v>
      </c>
      <c r="G164" s="1" t="s">
        <v>18</v>
      </c>
      <c r="H164" s="1" t="s">
        <v>19</v>
      </c>
      <c r="I164" s="1" t="s">
        <v>20</v>
      </c>
      <c r="J164" s="1" t="s">
        <v>808</v>
      </c>
      <c r="K164" s="1" t="s">
        <v>22</v>
      </c>
      <c r="L164" s="1" t="str">
        <f>HYPERLINK("https://files.afu.se/Downloads/Transcripts/Skeptic%20Zone%20(Richard%20Saunders)/2020 12 26 - skepticzonepodcast - The Skeptic Zone %23637 - 27.December.2020_m2r1gH0qqPk - transcript (automated).pdf","Transcript Link")</f>
        <v>Transcript Link</v>
      </c>
      <c r="M164" s="2" t="str">
        <f>HYPERLINK("https://files.afu.se/Downloads/Transcripts/Skeptic%20Zone%20(Richard%20Saunders)/2020 12 26 - skepticzonepodcast - The Skeptic Zone %23637 - 27.December.2020_m2r1gH0qqPk - transcript (automated).pdf","Transcript Link")</f>
        <v>Transcript Link</v>
      </c>
    </row>
    <row r="165" ht="270" spans="1:13">
      <c r="A165" s="1" t="s">
        <v>809</v>
      </c>
      <c r="B165" s="1" t="s">
        <v>13</v>
      </c>
      <c r="C165" s="4" t="s">
        <v>810</v>
      </c>
      <c r="D165" s="1" t="s">
        <v>811</v>
      </c>
      <c r="E165" s="1" t="s">
        <v>812</v>
      </c>
      <c r="F165" s="4" t="s">
        <v>17</v>
      </c>
      <c r="G165" s="1" t="s">
        <v>18</v>
      </c>
      <c r="H165" s="1" t="s">
        <v>19</v>
      </c>
      <c r="I165" s="1" t="s">
        <v>20</v>
      </c>
      <c r="J165" s="1" t="s">
        <v>813</v>
      </c>
      <c r="K165" s="1" t="s">
        <v>22</v>
      </c>
      <c r="L165" s="1" t="str">
        <f>HYPERLINK("https://files.afu.se/Downloads/Transcripts/Skeptic%20Zone%20(Richard%20Saunders)/2020 12 19 - skepticzonepodcast - The Skeptic Zone %23636 - 20.December.2020_gtVZCKC7_k0 - transcript (automated).pdf","Transcript Link")</f>
        <v>Transcript Link</v>
      </c>
      <c r="M165" s="2" t="str">
        <f>HYPERLINK("https://files.afu.se/Downloads/Transcripts/Skeptic%20Zone%20(Richard%20Saunders)/2020 12 19 - skepticzonepodcast - The Skeptic Zone %23636 - 20.December.2020_gtVZCKC7_k0 - transcript (automated).pdf","Transcript Link")</f>
        <v>Transcript Link</v>
      </c>
    </row>
    <row r="166" ht="285" spans="1:13">
      <c r="A166" s="1" t="s">
        <v>814</v>
      </c>
      <c r="B166" s="1" t="s">
        <v>13</v>
      </c>
      <c r="C166" s="4" t="s">
        <v>815</v>
      </c>
      <c r="D166" s="1" t="s">
        <v>816</v>
      </c>
      <c r="E166" s="1" t="s">
        <v>817</v>
      </c>
      <c r="F166" s="4" t="s">
        <v>17</v>
      </c>
      <c r="G166" s="1" t="s">
        <v>18</v>
      </c>
      <c r="H166" s="1" t="s">
        <v>19</v>
      </c>
      <c r="I166" s="1" t="s">
        <v>20</v>
      </c>
      <c r="J166" s="1" t="s">
        <v>818</v>
      </c>
      <c r="K166" s="1" t="s">
        <v>22</v>
      </c>
      <c r="L166" s="1" t="str">
        <f>HYPERLINK("https://files.afu.se/Downloads/Transcripts/Skeptic%20Zone%20(Richard%20Saunders)/2020 12 12 - skepticzonepodcast - The Skeptic Zone %23635 - 13.December.2020_NWGcuCj2t2M - transcript (automated).pdf","Transcript Link")</f>
        <v>Transcript Link</v>
      </c>
      <c r="M166" s="2" t="str">
        <f>HYPERLINK("https://files.afu.se/Downloads/Transcripts/Skeptic%20Zone%20(Richard%20Saunders)/2020 12 12 - skepticzonepodcast - The Skeptic Zone %23635 - 13.December.2020_NWGcuCj2t2M - transcript (automated).pdf","Transcript Link")</f>
        <v>Transcript Link</v>
      </c>
    </row>
    <row r="167" ht="210" spans="1:13">
      <c r="A167" s="1" t="s">
        <v>819</v>
      </c>
      <c r="B167" s="1" t="s">
        <v>13</v>
      </c>
      <c r="C167" s="4" t="s">
        <v>820</v>
      </c>
      <c r="D167" s="1" t="s">
        <v>821</v>
      </c>
      <c r="E167" s="1" t="s">
        <v>822</v>
      </c>
      <c r="F167" s="4" t="s">
        <v>17</v>
      </c>
      <c r="G167" s="1" t="s">
        <v>18</v>
      </c>
      <c r="H167" s="1" t="s">
        <v>19</v>
      </c>
      <c r="I167" s="1" t="s">
        <v>20</v>
      </c>
      <c r="J167" s="1" t="s">
        <v>823</v>
      </c>
      <c r="K167" s="1" t="s">
        <v>22</v>
      </c>
      <c r="L167" s="1" t="str">
        <f>HYPERLINK("https://files.afu.se/Downloads/Transcripts/Skeptic%20Zone%20(Richard%20Saunders)/2020 12 05 - skepticzonepodcast - The Skeptic Zone %23634 - 6.December.2020_zlS9R_mR2hA - transcript (automated).pdf","Transcript Link")</f>
        <v>Transcript Link</v>
      </c>
      <c r="M167" s="2" t="str">
        <f>HYPERLINK("https://files.afu.se/Downloads/Transcripts/Skeptic%20Zone%20(Richard%20Saunders)/2020 12 05 - skepticzonepodcast - The Skeptic Zone %23634 - 6.December.2020_zlS9R_mR2hA - transcript (automated).pdf","Transcript Link")</f>
        <v>Transcript Link</v>
      </c>
    </row>
    <row r="168" ht="330" spans="1:13">
      <c r="A168" s="1" t="s">
        <v>824</v>
      </c>
      <c r="B168" s="1" t="s">
        <v>13</v>
      </c>
      <c r="C168" s="4" t="s">
        <v>825</v>
      </c>
      <c r="D168" s="1" t="s">
        <v>826</v>
      </c>
      <c r="E168" s="1" t="s">
        <v>827</v>
      </c>
      <c r="F168" s="4" t="s">
        <v>17</v>
      </c>
      <c r="G168" s="1" t="s">
        <v>18</v>
      </c>
      <c r="H168" s="1" t="s">
        <v>19</v>
      </c>
      <c r="I168" s="1" t="s">
        <v>20</v>
      </c>
      <c r="J168" s="1" t="s">
        <v>828</v>
      </c>
      <c r="K168" s="1" t="s">
        <v>22</v>
      </c>
      <c r="L168" s="1" t="str">
        <f>HYPERLINK("https://files.afu.se/Downloads/Transcripts/Skeptic%20Zone%20(Richard%20Saunders)/2020 11 28 - skepticzonepodcast - The Skeptic Zone %23633 - 29.November.2020_b6TSCNVeMAo - transcript (automated).pdf","Transcript Link")</f>
        <v>Transcript Link</v>
      </c>
      <c r="M168" s="2" t="str">
        <f>HYPERLINK("https://files.afu.se/Downloads/Transcripts/Skeptic%20Zone%20(Richard%20Saunders)/2020 11 28 - skepticzonepodcast - The Skeptic Zone %23633 - 29.November.2020_b6TSCNVeMAo - transcript (automated).pdf","Transcript Link")</f>
        <v>Transcript Link</v>
      </c>
    </row>
    <row r="169" ht="375" spans="1:13">
      <c r="A169" s="1" t="s">
        <v>829</v>
      </c>
      <c r="B169" s="1" t="s">
        <v>13</v>
      </c>
      <c r="C169" s="4" t="s">
        <v>830</v>
      </c>
      <c r="D169" s="1" t="s">
        <v>831</v>
      </c>
      <c r="E169" s="1" t="s">
        <v>832</v>
      </c>
      <c r="F169" s="4" t="s">
        <v>17</v>
      </c>
      <c r="G169" s="1" t="s">
        <v>18</v>
      </c>
      <c r="H169" s="1" t="s">
        <v>19</v>
      </c>
      <c r="I169" s="1" t="s">
        <v>20</v>
      </c>
      <c r="J169" s="1" t="s">
        <v>833</v>
      </c>
      <c r="K169" s="1" t="s">
        <v>22</v>
      </c>
      <c r="L169" s="1" t="str">
        <f>HYPERLINK("https://files.afu.se/Downloads/Transcripts/Skeptic%20Zone%20(Richard%20Saunders)/2020 11 21 - skepticzonepodcast - The Skeptic Zone %23632 - 22.November.2020_XU6iLFfjCSk - transcript (automated).pdf","Transcript Link")</f>
        <v>Transcript Link</v>
      </c>
      <c r="M169" s="2" t="str">
        <f>HYPERLINK("https://files.afu.se/Downloads/Transcripts/Skeptic%20Zone%20(Richard%20Saunders)/2020 11 21 - skepticzonepodcast - The Skeptic Zone %23632 - 22.November.2020_XU6iLFfjCSk - transcript (automated).pdf","Transcript Link")</f>
        <v>Transcript Link</v>
      </c>
    </row>
    <row r="170" ht="255" spans="1:13">
      <c r="A170" s="1" t="s">
        <v>834</v>
      </c>
      <c r="B170" s="1" t="s">
        <v>13</v>
      </c>
      <c r="C170" s="4" t="s">
        <v>835</v>
      </c>
      <c r="D170" s="1" t="s">
        <v>836</v>
      </c>
      <c r="E170" s="1" t="s">
        <v>837</v>
      </c>
      <c r="F170" s="4" t="s">
        <v>17</v>
      </c>
      <c r="G170" s="1" t="s">
        <v>18</v>
      </c>
      <c r="H170" s="1" t="s">
        <v>19</v>
      </c>
      <c r="I170" s="1" t="s">
        <v>20</v>
      </c>
      <c r="J170" s="1" t="s">
        <v>838</v>
      </c>
      <c r="K170" s="1" t="s">
        <v>22</v>
      </c>
      <c r="L170" s="1" t="str">
        <f>HYPERLINK("https://files.afu.se/Downloads/Transcripts/Skeptic%20Zone%20(Richard%20Saunders)/2020 11 14 - skepticzonepodcast - The Skeptic Zone %23631 - 15.November.2020_mL2Pvb9YYyo - transcript (automated).pdf","Transcript Link")</f>
        <v>Transcript Link</v>
      </c>
      <c r="M170" s="2" t="str">
        <f>HYPERLINK("https://files.afu.se/Downloads/Transcripts/Skeptic%20Zone%20(Richard%20Saunders)/2020 11 14 - skepticzonepodcast - The Skeptic Zone %23631 - 15.November.2020_mL2Pvb9YYyo - transcript (automated).pdf","Transcript Link")</f>
        <v>Transcript Link</v>
      </c>
    </row>
    <row r="171" ht="360" spans="1:13">
      <c r="A171" s="1" t="s">
        <v>839</v>
      </c>
      <c r="B171" s="1" t="s">
        <v>13</v>
      </c>
      <c r="C171" s="4" t="s">
        <v>840</v>
      </c>
      <c r="D171" s="1" t="s">
        <v>841</v>
      </c>
      <c r="E171" s="1" t="s">
        <v>842</v>
      </c>
      <c r="F171" s="4" t="s">
        <v>17</v>
      </c>
      <c r="G171" s="1" t="s">
        <v>18</v>
      </c>
      <c r="H171" s="1" t="s">
        <v>19</v>
      </c>
      <c r="I171" s="1" t="s">
        <v>20</v>
      </c>
      <c r="J171" s="1" t="s">
        <v>843</v>
      </c>
      <c r="K171" s="1" t="s">
        <v>22</v>
      </c>
      <c r="L171" s="1" t="str">
        <f>HYPERLINK("https://files.afu.se/Downloads/Transcripts/Skeptic%20Zone%20(Richard%20Saunders)/2020 11 07 - skepticzonepodcast - The Skeptic Zone %23630 - 8.November.2020_pb-ROOlFHJg - transcript (automated).pdf","Transcript Link")</f>
        <v>Transcript Link</v>
      </c>
      <c r="M171" s="2" t="str">
        <f>HYPERLINK("https://files.afu.se/Downloads/Transcripts/Skeptic%20Zone%20(Richard%20Saunders)/2020 11 07 - skepticzonepodcast - The Skeptic Zone %23630 - 8.November.2020_pb-ROOlFHJg - transcript (automated).pdf","Transcript Link")</f>
        <v>Transcript Link</v>
      </c>
    </row>
    <row r="172" ht="285" spans="1:13">
      <c r="A172" s="1" t="s">
        <v>844</v>
      </c>
      <c r="B172" s="1" t="s">
        <v>13</v>
      </c>
      <c r="C172" s="4" t="s">
        <v>845</v>
      </c>
      <c r="D172" s="1" t="s">
        <v>846</v>
      </c>
      <c r="E172" s="1" t="s">
        <v>847</v>
      </c>
      <c r="F172" s="4" t="s">
        <v>17</v>
      </c>
      <c r="G172" s="1" t="s">
        <v>18</v>
      </c>
      <c r="H172" s="1" t="s">
        <v>19</v>
      </c>
      <c r="I172" s="1" t="s">
        <v>20</v>
      </c>
      <c r="J172" s="1" t="s">
        <v>848</v>
      </c>
      <c r="K172" s="1" t="s">
        <v>22</v>
      </c>
      <c r="L172" s="1" t="str">
        <f>HYPERLINK("https://files.afu.se/Downloads/Transcripts/Skeptic%20Zone%20(Richard%20Saunders)/2020 11 01 - skepticzonepodcast - The Skeptic Zone %23629 - 1.November.2020_wNpEZ1kYNGM - transcript (automated).pdf","Transcript Link")</f>
        <v>Transcript Link</v>
      </c>
      <c r="M172" s="2" t="str">
        <f>HYPERLINK("https://files.afu.se/Downloads/Transcripts/Skeptic%20Zone%20(Richard%20Saunders)/2020 11 01 - skepticzonepodcast - The Skeptic Zone %23629 - 1.November.2020_wNpEZ1kYNGM - transcript (automated).pdf","Transcript Link")</f>
        <v>Transcript Link</v>
      </c>
    </row>
    <row r="173" ht="150" spans="1:13">
      <c r="A173" s="1" t="s">
        <v>849</v>
      </c>
      <c r="B173" s="1" t="s">
        <v>13</v>
      </c>
      <c r="C173" s="4" t="s">
        <v>850</v>
      </c>
      <c r="D173" s="1" t="s">
        <v>851</v>
      </c>
      <c r="E173" s="1" t="s">
        <v>852</v>
      </c>
      <c r="F173" s="4" t="s">
        <v>17</v>
      </c>
      <c r="G173" s="1" t="s">
        <v>18</v>
      </c>
      <c r="H173" s="1" t="s">
        <v>19</v>
      </c>
      <c r="I173" s="1" t="s">
        <v>20</v>
      </c>
      <c r="J173" s="1" t="s">
        <v>853</v>
      </c>
      <c r="K173" s="1" t="s">
        <v>22</v>
      </c>
      <c r="L173" s="1" t="str">
        <f>HYPERLINK("https://files.afu.se/Downloads/Transcripts/Skeptic%20Zone%20(Richard%20Saunders)/2020 10 31 - skepticzonepodcast - Interview with James Randi - 2006_ukqsZYHLcuI - transcript (automated).pdf","Transcript Link")</f>
        <v>Transcript Link</v>
      </c>
      <c r="M173" s="2" t="str">
        <f>HYPERLINK("https://files.afu.se/Downloads/Transcripts/Skeptic%20Zone%20(Richard%20Saunders)/2020 10 31 - skepticzonepodcast - Interview with James Randi - 2006_ukqsZYHLcuI - transcript (automated).pdf","Transcript Link")</f>
        <v>Transcript Link</v>
      </c>
    </row>
    <row r="174" ht="270" spans="1:13">
      <c r="A174" s="1" t="s">
        <v>854</v>
      </c>
      <c r="B174" s="1" t="s">
        <v>13</v>
      </c>
      <c r="C174" s="4" t="s">
        <v>855</v>
      </c>
      <c r="D174" s="1" t="s">
        <v>856</v>
      </c>
      <c r="E174" s="1" t="s">
        <v>857</v>
      </c>
      <c r="F174" s="4" t="s">
        <v>17</v>
      </c>
      <c r="G174" s="1" t="s">
        <v>18</v>
      </c>
      <c r="H174" s="1" t="s">
        <v>19</v>
      </c>
      <c r="I174" s="1" t="s">
        <v>20</v>
      </c>
      <c r="J174" s="1" t="s">
        <v>858</v>
      </c>
      <c r="K174" s="1" t="s">
        <v>22</v>
      </c>
      <c r="L174" s="1" t="str">
        <f>HYPERLINK("https://files.afu.se/Downloads/Transcripts/Skeptic%20Zone%20(Richard%20Saunders)/2020 10 24 - skepticzonepodcast - The Skeptic Zone %23628 - 25.October.2020_mN2rXXTuELk - transcript (automated).pdf","Transcript Link")</f>
        <v>Transcript Link</v>
      </c>
      <c r="M174" s="2" t="str">
        <f>HYPERLINK("https://files.afu.se/Downloads/Transcripts/Skeptic%20Zone%20(Richard%20Saunders)/2020 10 24 - skepticzonepodcast - The Skeptic Zone %23628 - 25.October.2020_mN2rXXTuELk - transcript (automated).pdf","Transcript Link")</f>
        <v>Transcript Link</v>
      </c>
    </row>
    <row r="175" ht="375" spans="1:13">
      <c r="A175" s="1" t="s">
        <v>859</v>
      </c>
      <c r="B175" s="1" t="s">
        <v>13</v>
      </c>
      <c r="C175" s="4" t="s">
        <v>860</v>
      </c>
      <c r="D175" s="1" t="s">
        <v>861</v>
      </c>
      <c r="E175" s="1" t="s">
        <v>862</v>
      </c>
      <c r="F175" s="4" t="s">
        <v>17</v>
      </c>
      <c r="G175" s="1" t="s">
        <v>18</v>
      </c>
      <c r="H175" s="1" t="s">
        <v>19</v>
      </c>
      <c r="I175" s="1" t="s">
        <v>20</v>
      </c>
      <c r="J175" s="1" t="s">
        <v>863</v>
      </c>
      <c r="K175" s="1" t="s">
        <v>22</v>
      </c>
      <c r="L175" s="1" t="str">
        <f>HYPERLINK("https://files.afu.se/Downloads/Transcripts/Skeptic%20Zone%20(Richard%20Saunders)/2020 10 17 - skepticzonepodcast - The Skeptic Zone %23627 - 18.October.2020_C51xIqYVNzA - transcript (automated).pdf","Transcript Link")</f>
        <v>Transcript Link</v>
      </c>
      <c r="M175" s="2" t="str">
        <f>HYPERLINK("https://files.afu.se/Downloads/Transcripts/Skeptic%20Zone%20(Richard%20Saunders)/2020 10 17 - skepticzonepodcast - The Skeptic Zone %23627 - 18.October.2020_C51xIqYVNzA - transcript (automated).pdf","Transcript Link")</f>
        <v>Transcript Link</v>
      </c>
    </row>
    <row r="176" ht="345" spans="1:13">
      <c r="A176" s="1" t="s">
        <v>864</v>
      </c>
      <c r="B176" s="1" t="s">
        <v>13</v>
      </c>
      <c r="C176" s="4" t="s">
        <v>865</v>
      </c>
      <c r="D176" s="1" t="s">
        <v>866</v>
      </c>
      <c r="E176" s="1" t="s">
        <v>867</v>
      </c>
      <c r="F176" s="4" t="s">
        <v>17</v>
      </c>
      <c r="G176" s="1" t="s">
        <v>18</v>
      </c>
      <c r="H176" s="1" t="s">
        <v>19</v>
      </c>
      <c r="I176" s="1" t="s">
        <v>20</v>
      </c>
      <c r="J176" s="1" t="s">
        <v>868</v>
      </c>
      <c r="K176" s="1" t="s">
        <v>22</v>
      </c>
      <c r="L176" s="1" t="str">
        <f>HYPERLINK("https://files.afu.se/Downloads/Transcripts/Skeptic%20Zone%20(Richard%20Saunders)/2020 10 11 - skepticzonepodcast - The Skeptic Zone %23626 - 11.October.2020_J-7hHgiPuFs - transcript (automated).pdf","Transcript Link")</f>
        <v>Transcript Link</v>
      </c>
      <c r="M176" s="2" t="str">
        <f>HYPERLINK("https://files.afu.se/Downloads/Transcripts/Skeptic%20Zone%20(Richard%20Saunders)/2020 10 11 - skepticzonepodcast - The Skeptic Zone %23626 - 11.October.2020_J-7hHgiPuFs - transcript (automated).pdf","Transcript Link")</f>
        <v>Transcript Link</v>
      </c>
    </row>
    <row r="177" ht="409.5" spans="1:13">
      <c r="A177" s="1" t="s">
        <v>869</v>
      </c>
      <c r="B177" s="1" t="s">
        <v>13</v>
      </c>
      <c r="C177" s="4" t="s">
        <v>870</v>
      </c>
      <c r="D177" s="1" t="s">
        <v>871</v>
      </c>
      <c r="E177" s="1" t="s">
        <v>872</v>
      </c>
      <c r="F177" s="4" t="s">
        <v>17</v>
      </c>
      <c r="G177" s="1" t="s">
        <v>18</v>
      </c>
      <c r="H177" s="1" t="s">
        <v>19</v>
      </c>
      <c r="I177" s="1" t="s">
        <v>20</v>
      </c>
      <c r="J177" s="1" t="s">
        <v>873</v>
      </c>
      <c r="K177" s="1" t="s">
        <v>22</v>
      </c>
      <c r="L177" s="1" t="str">
        <f>HYPERLINK("https://files.afu.se/Downloads/Transcripts/Skeptic%20Zone%20(Richard%20Saunders)/2020 10 04 - skepticzonepodcast - The Skeptic Zone %23625 - 4.October.2020_Rc1SMfoarTA - transcript (automated).pdf","Transcript Link")</f>
        <v>Transcript Link</v>
      </c>
      <c r="M177" s="2" t="str">
        <f>HYPERLINK("https://files.afu.se/Downloads/Transcripts/Skeptic%20Zone%20(Richard%20Saunders)/2020 10 04 - skepticzonepodcast - The Skeptic Zone %23625 - 4.October.2020_Rc1SMfoarTA - transcript (automated).pdf","Transcript Link")</f>
        <v>Transcript Link</v>
      </c>
    </row>
    <row r="178" ht="390" spans="1:13">
      <c r="A178" s="1" t="s">
        <v>874</v>
      </c>
      <c r="B178" s="1" t="s">
        <v>13</v>
      </c>
      <c r="C178" s="4" t="s">
        <v>875</v>
      </c>
      <c r="D178" s="1" t="s">
        <v>876</v>
      </c>
      <c r="E178" s="1" t="s">
        <v>877</v>
      </c>
      <c r="F178" s="4" t="s">
        <v>17</v>
      </c>
      <c r="G178" s="1" t="s">
        <v>18</v>
      </c>
      <c r="H178" s="1" t="s">
        <v>19</v>
      </c>
      <c r="I178" s="1" t="s">
        <v>20</v>
      </c>
      <c r="J178" s="1" t="s">
        <v>878</v>
      </c>
      <c r="K178" s="1" t="s">
        <v>22</v>
      </c>
      <c r="L178" s="1" t="str">
        <f>HYPERLINK("https://files.afu.se/Downloads/Transcripts/Skeptic%20Zone%20(Richard%20Saunders)/2020 09 26 - skepticzonepodcast - The Skeptic Zone %23624 - 27.September.2020_SGhPFe4Wmbg - transcript (automated).pdf","Transcript Link")</f>
        <v>Transcript Link</v>
      </c>
      <c r="M178" s="2" t="str">
        <f>HYPERLINK("https://files.afu.se/Downloads/Transcripts/Skeptic%20Zone%20(Richard%20Saunders)/2020 09 26 - skepticzonepodcast - The Skeptic Zone %23624 - 27.September.2020_SGhPFe4Wmbg - transcript (automated).pdf","Transcript Link")</f>
        <v>Transcript Link</v>
      </c>
    </row>
    <row r="179" ht="409.5" spans="1:13">
      <c r="A179" s="1" t="s">
        <v>879</v>
      </c>
      <c r="B179" s="1" t="s">
        <v>13</v>
      </c>
      <c r="C179" s="4" t="s">
        <v>880</v>
      </c>
      <c r="D179" s="1" t="s">
        <v>881</v>
      </c>
      <c r="E179" s="1" t="s">
        <v>882</v>
      </c>
      <c r="F179" s="4" t="s">
        <v>17</v>
      </c>
      <c r="G179" s="1" t="s">
        <v>18</v>
      </c>
      <c r="H179" s="1" t="s">
        <v>19</v>
      </c>
      <c r="I179" s="1" t="s">
        <v>20</v>
      </c>
      <c r="J179" s="1" t="s">
        <v>883</v>
      </c>
      <c r="K179" s="1" t="s">
        <v>22</v>
      </c>
      <c r="L179" s="1" t="str">
        <f>HYPERLINK("https://files.afu.se/Downloads/Transcripts/Skeptic%20Zone%20(Richard%20Saunders)/2020 09 19 - skepticzonepodcast - The Skeptic Zone %23623 - 20.September.2020_-9gIzWGCtfo - transcript (automated).pdf","Transcript Link")</f>
        <v>Transcript Link</v>
      </c>
      <c r="M179" s="2" t="str">
        <f>HYPERLINK("https://files.afu.se/Downloads/Transcripts/Skeptic%20Zone%20(Richard%20Saunders)/2020 09 19 - skepticzonepodcast - The Skeptic Zone %23623 - 20.September.2020_-9gIzWGCtfo - transcript (automated).pdf","Transcript Link")</f>
        <v>Transcript Link</v>
      </c>
    </row>
    <row r="180" ht="360" spans="1:13">
      <c r="A180" s="1" t="s">
        <v>884</v>
      </c>
      <c r="B180" s="1" t="s">
        <v>13</v>
      </c>
      <c r="C180" s="4" t="s">
        <v>885</v>
      </c>
      <c r="D180" s="1" t="s">
        <v>886</v>
      </c>
      <c r="E180" s="1" t="s">
        <v>887</v>
      </c>
      <c r="F180" s="4" t="s">
        <v>17</v>
      </c>
      <c r="G180" s="1" t="s">
        <v>18</v>
      </c>
      <c r="H180" s="1" t="s">
        <v>19</v>
      </c>
      <c r="I180" s="1" t="s">
        <v>20</v>
      </c>
      <c r="J180" s="1" t="s">
        <v>888</v>
      </c>
      <c r="K180" s="1" t="s">
        <v>22</v>
      </c>
      <c r="L180" s="1" t="str">
        <f>HYPERLINK("https://files.afu.se/Downloads/Transcripts/Skeptic%20Zone%20(Richard%20Saunders)/2020 09 12 - skepticzonepodcast - The Skeptic Zone %23622 - 13.September.2020_2yTf5cvE10A - transcript (automated).pdf","Transcript Link")</f>
        <v>Transcript Link</v>
      </c>
      <c r="M180" s="2" t="str">
        <f>HYPERLINK("https://files.afu.se/Downloads/Transcripts/Skeptic%20Zone%20(Richard%20Saunders)/2020 09 12 - skepticzonepodcast - The Skeptic Zone %23622 - 13.September.2020_2yTf5cvE10A - transcript (automated).pdf","Transcript Link")</f>
        <v>Transcript Link</v>
      </c>
    </row>
    <row r="181" ht="225" spans="1:13">
      <c r="A181" s="1" t="s">
        <v>889</v>
      </c>
      <c r="B181" s="1" t="s">
        <v>13</v>
      </c>
      <c r="C181" s="4" t="s">
        <v>890</v>
      </c>
      <c r="D181" s="1" t="s">
        <v>891</v>
      </c>
      <c r="E181" s="1" t="s">
        <v>892</v>
      </c>
      <c r="F181" s="4" t="s">
        <v>17</v>
      </c>
      <c r="G181" s="1" t="s">
        <v>18</v>
      </c>
      <c r="H181" s="1" t="s">
        <v>19</v>
      </c>
      <c r="I181" s="1" t="s">
        <v>20</v>
      </c>
      <c r="J181" s="1" t="s">
        <v>893</v>
      </c>
      <c r="K181" s="1" t="s">
        <v>22</v>
      </c>
      <c r="L181" s="1" t="str">
        <f>HYPERLINK("https://files.afu.se/Downloads/Transcripts/Skeptic%20Zone%20(Richard%20Saunders)/2020 09 04 - skepticzonepodcast - The Skeptic Zone %23621 - 5.September.2020_vyUlxSq3NV8 - transcript (automated).pdf","Transcript Link")</f>
        <v>Transcript Link</v>
      </c>
      <c r="M181" s="2" t="str">
        <f>HYPERLINK("https://files.afu.se/Downloads/Transcripts/Skeptic%20Zone%20(Richard%20Saunders)/2020 09 04 - skepticzonepodcast - The Skeptic Zone %23621 - 5.September.2020_vyUlxSq3NV8 - transcript (automated).pdf","Transcript Link")</f>
        <v>Transcript Link</v>
      </c>
    </row>
    <row r="182" ht="409.5" spans="1:13">
      <c r="A182" s="1" t="s">
        <v>894</v>
      </c>
      <c r="B182" s="1" t="s">
        <v>13</v>
      </c>
      <c r="C182" s="4" t="s">
        <v>895</v>
      </c>
      <c r="D182" s="1" t="s">
        <v>896</v>
      </c>
      <c r="E182" s="1" t="s">
        <v>897</v>
      </c>
      <c r="F182" s="4" t="s">
        <v>17</v>
      </c>
      <c r="G182" s="1" t="s">
        <v>18</v>
      </c>
      <c r="H182" s="1" t="s">
        <v>19</v>
      </c>
      <c r="I182" s="1" t="s">
        <v>20</v>
      </c>
      <c r="J182" s="1" t="s">
        <v>898</v>
      </c>
      <c r="K182" s="1" t="s">
        <v>22</v>
      </c>
      <c r="L182" s="1" t="str">
        <f>HYPERLINK("https://files.afu.se/Downloads/Transcripts/Skeptic%20Zone%20(Richard%20Saunders)/2020 08 29 - skepticzonepodcast - The Skeptic Zone %23620 - 30.August.2020_fqGenkAf1g4 - transcript (automated).pdf","Transcript Link")</f>
        <v>Transcript Link</v>
      </c>
      <c r="M182" s="2" t="str">
        <f>HYPERLINK("https://files.afu.se/Downloads/Transcripts/Skeptic%20Zone%20(Richard%20Saunders)/2020 08 29 - skepticzonepodcast - The Skeptic Zone %23620 - 30.August.2020_fqGenkAf1g4 - transcript (automated).pdf","Transcript Link")</f>
        <v>Transcript Link</v>
      </c>
    </row>
    <row r="183" ht="409.5" spans="1:13">
      <c r="A183" s="1" t="s">
        <v>899</v>
      </c>
      <c r="B183" s="1" t="s">
        <v>13</v>
      </c>
      <c r="C183" s="4" t="s">
        <v>900</v>
      </c>
      <c r="D183" s="1" t="s">
        <v>901</v>
      </c>
      <c r="E183" s="1" t="s">
        <v>902</v>
      </c>
      <c r="F183" s="4" t="s">
        <v>17</v>
      </c>
      <c r="G183" s="1" t="s">
        <v>18</v>
      </c>
      <c r="H183" s="1" t="s">
        <v>19</v>
      </c>
      <c r="I183" s="1" t="s">
        <v>20</v>
      </c>
      <c r="J183" s="1" t="s">
        <v>903</v>
      </c>
      <c r="K183" s="1" t="s">
        <v>22</v>
      </c>
      <c r="L183" s="1" t="str">
        <f>HYPERLINK("https://files.afu.se/Downloads/Transcripts/Skeptic%20Zone%20(Richard%20Saunders)/2020 08 22 - skepticzonepodcast - The Skeptic Zone %23619 - 23.August.2020_t_vNShJKsBQ - transcript (automated).pdf","Transcript Link")</f>
        <v>Transcript Link</v>
      </c>
      <c r="M183" s="2" t="str">
        <f>HYPERLINK("https://files.afu.se/Downloads/Transcripts/Skeptic%20Zone%20(Richard%20Saunders)/2020 08 22 - skepticzonepodcast - The Skeptic Zone %23619 - 23.August.2020_t_vNShJKsBQ - transcript (automated).pdf","Transcript Link")</f>
        <v>Transcript Link</v>
      </c>
    </row>
    <row r="184" ht="409.5" spans="1:13">
      <c r="A184" s="1" t="s">
        <v>904</v>
      </c>
      <c r="B184" s="1" t="s">
        <v>13</v>
      </c>
      <c r="C184" s="4" t="s">
        <v>905</v>
      </c>
      <c r="D184" s="1" t="s">
        <v>906</v>
      </c>
      <c r="E184" s="1" t="s">
        <v>907</v>
      </c>
      <c r="F184" s="4" t="s">
        <v>17</v>
      </c>
      <c r="G184" s="1" t="s">
        <v>18</v>
      </c>
      <c r="H184" s="1" t="s">
        <v>19</v>
      </c>
      <c r="I184" s="1" t="s">
        <v>20</v>
      </c>
      <c r="J184" s="1" t="s">
        <v>908</v>
      </c>
      <c r="K184" s="1" t="s">
        <v>22</v>
      </c>
      <c r="L184" s="1" t="str">
        <f>HYPERLINK("https://files.afu.se/Downloads/Transcripts/Skeptic%20Zone%20(Richard%20Saunders)/2020 08 15 - skepticzonepodcast - The Skeptic Zone %23618 - 16.August.2020_I14rsdLq6sY - transcript (automated).pdf","Transcript Link")</f>
        <v>Transcript Link</v>
      </c>
      <c r="M184" s="2" t="str">
        <f>HYPERLINK("https://files.afu.se/Downloads/Transcripts/Skeptic%20Zone%20(Richard%20Saunders)/2020 08 15 - skepticzonepodcast - The Skeptic Zone %23618 - 16.August.2020_I14rsdLq6sY - transcript (automated).pdf","Transcript Link")</f>
        <v>Transcript Link</v>
      </c>
    </row>
    <row r="185" ht="409.5" spans="1:13">
      <c r="A185" s="1" t="s">
        <v>909</v>
      </c>
      <c r="B185" s="1" t="s">
        <v>13</v>
      </c>
      <c r="C185" s="4" t="s">
        <v>910</v>
      </c>
      <c r="D185" s="1" t="s">
        <v>911</v>
      </c>
      <c r="E185" s="1" t="s">
        <v>912</v>
      </c>
      <c r="F185" s="4" t="s">
        <v>17</v>
      </c>
      <c r="G185" s="1" t="s">
        <v>18</v>
      </c>
      <c r="H185" s="1" t="s">
        <v>19</v>
      </c>
      <c r="I185" s="1" t="s">
        <v>20</v>
      </c>
      <c r="J185" s="1" t="s">
        <v>913</v>
      </c>
      <c r="K185" s="1" t="s">
        <v>22</v>
      </c>
      <c r="L185" s="1" t="str">
        <f>HYPERLINK("https://files.afu.se/Downloads/Transcripts/Skeptic%20Zone%20(Richard%20Saunders)/2020 08 08 - skepticzonepodcast - The Skeptic Zone %23617 - 9.August.2020_yEI-VPi0Eus - transcript (automated).pdf","Transcript Link")</f>
        <v>Transcript Link</v>
      </c>
      <c r="M185" s="2" t="str">
        <f>HYPERLINK("https://files.afu.se/Downloads/Transcripts/Skeptic%20Zone%20(Richard%20Saunders)/2020 08 08 - skepticzonepodcast - The Skeptic Zone %23617 - 9.August.2020_yEI-VPi0Eus - transcript (automated).pdf","Transcript Link")</f>
        <v>Transcript Link</v>
      </c>
    </row>
    <row r="186" ht="409.5" spans="1:13">
      <c r="A186" s="1" t="s">
        <v>914</v>
      </c>
      <c r="B186" s="1" t="s">
        <v>13</v>
      </c>
      <c r="C186" s="4" t="s">
        <v>915</v>
      </c>
      <c r="D186" s="1" t="s">
        <v>916</v>
      </c>
      <c r="E186" s="1" t="s">
        <v>917</v>
      </c>
      <c r="F186" s="4" t="s">
        <v>17</v>
      </c>
      <c r="G186" s="1" t="s">
        <v>18</v>
      </c>
      <c r="H186" s="1" t="s">
        <v>19</v>
      </c>
      <c r="I186" s="1" t="s">
        <v>20</v>
      </c>
      <c r="J186" s="1" t="s">
        <v>918</v>
      </c>
      <c r="K186" s="1" t="s">
        <v>22</v>
      </c>
      <c r="L186" s="1" t="str">
        <f>HYPERLINK("https://files.afu.se/Downloads/Transcripts/Skeptic%20Zone%20(Richard%20Saunders)/2020 08 01 - skepticzonepodcast - The Skeptic Zone %23616 -2.August.2020_2nKYmnbgpOU - transcript (automated).pdf","Transcript Link")</f>
        <v>Transcript Link</v>
      </c>
      <c r="M186" s="2" t="str">
        <f>HYPERLINK("https://files.afu.se/Downloads/Transcripts/Skeptic%20Zone%20(Richard%20Saunders)/2020 08 01 - skepticzonepodcast - The Skeptic Zone %23616 -2.August.2020_2nKYmnbgpOU - transcript (automated).pdf","Transcript Link")</f>
        <v>Transcript Link</v>
      </c>
    </row>
    <row r="187" ht="409.5" spans="1:13">
      <c r="A187" s="1" t="s">
        <v>919</v>
      </c>
      <c r="B187" s="1" t="s">
        <v>13</v>
      </c>
      <c r="C187" s="4" t="s">
        <v>920</v>
      </c>
      <c r="D187" s="1" t="s">
        <v>921</v>
      </c>
      <c r="E187" s="1" t="s">
        <v>922</v>
      </c>
      <c r="F187" s="4" t="s">
        <v>17</v>
      </c>
      <c r="G187" s="1" t="s">
        <v>18</v>
      </c>
      <c r="H187" s="1" t="s">
        <v>19</v>
      </c>
      <c r="I187" s="1" t="s">
        <v>20</v>
      </c>
      <c r="J187" s="1" t="s">
        <v>923</v>
      </c>
      <c r="K187" s="1" t="s">
        <v>22</v>
      </c>
      <c r="L187" s="1" t="str">
        <f>HYPERLINK("https://files.afu.se/Downloads/Transcripts/Skeptic%20Zone%20(Richard%20Saunders)/2020 07 25 - skepticzonepodcast - The Skeptic Zone %23615 -26.July.2020_lD8h9fhJmGM - transcript (automated).pdf","Transcript Link")</f>
        <v>Transcript Link</v>
      </c>
      <c r="M187" s="2" t="str">
        <f>HYPERLINK("https://files.afu.se/Downloads/Transcripts/Skeptic%20Zone%20(Richard%20Saunders)/2020 07 25 - skepticzonepodcast - The Skeptic Zone %23615 -26.July.2020_lD8h9fhJmGM - transcript (automated).pdf","Transcript Link")</f>
        <v>Transcript Link</v>
      </c>
    </row>
    <row r="188" ht="405" spans="1:13">
      <c r="A188" s="1" t="s">
        <v>924</v>
      </c>
      <c r="B188" s="1" t="s">
        <v>13</v>
      </c>
      <c r="C188" s="4" t="s">
        <v>925</v>
      </c>
      <c r="D188" s="1" t="s">
        <v>926</v>
      </c>
      <c r="E188" s="1" t="s">
        <v>927</v>
      </c>
      <c r="F188" s="4" t="s">
        <v>17</v>
      </c>
      <c r="G188" s="1" t="s">
        <v>18</v>
      </c>
      <c r="H188" s="1" t="s">
        <v>19</v>
      </c>
      <c r="I188" s="1" t="s">
        <v>20</v>
      </c>
      <c r="J188" s="1" t="s">
        <v>928</v>
      </c>
      <c r="K188" s="1" t="s">
        <v>22</v>
      </c>
      <c r="L188" s="1" t="str">
        <f>HYPERLINK("https://files.afu.se/Downloads/Transcripts/Skeptic%20Zone%20(Richard%20Saunders)/2020 07 18 - skepticzonepodcast - The Skeptic Zone %23614 -19.July.2020_TS8u-lBVhto - transcript (automated).pdf","Transcript Link")</f>
        <v>Transcript Link</v>
      </c>
      <c r="M188" s="2" t="str">
        <f>HYPERLINK("https://files.afu.se/Downloads/Transcripts/Skeptic%20Zone%20(Richard%20Saunders)/2020 07 18 - skepticzonepodcast - The Skeptic Zone %23614 -19.July.2020_TS8u-lBVhto - transcript (automated).pdf","Transcript Link")</f>
        <v>Transcript Link</v>
      </c>
    </row>
    <row r="189" ht="409.5" spans="1:13">
      <c r="A189" s="1" t="s">
        <v>929</v>
      </c>
      <c r="B189" s="1" t="s">
        <v>13</v>
      </c>
      <c r="C189" s="4" t="s">
        <v>930</v>
      </c>
      <c r="D189" s="1" t="s">
        <v>931</v>
      </c>
      <c r="E189" s="1" t="s">
        <v>932</v>
      </c>
      <c r="F189" s="4" t="s">
        <v>17</v>
      </c>
      <c r="G189" s="1" t="s">
        <v>18</v>
      </c>
      <c r="H189" s="1" t="s">
        <v>19</v>
      </c>
      <c r="I189" s="1" t="s">
        <v>20</v>
      </c>
      <c r="J189" s="1" t="s">
        <v>933</v>
      </c>
      <c r="K189" s="1" t="s">
        <v>22</v>
      </c>
      <c r="L189" s="1" t="str">
        <f>HYPERLINK("https://files.afu.se/Downloads/Transcripts/Skeptic%20Zone%20(Richard%20Saunders)/2020 07 12 - skepticzonepodcast - The Skeptic Zone %23613 -12.July.2020_7FpfRIsfckY - transcript (automated).pdf","Transcript Link")</f>
        <v>Transcript Link</v>
      </c>
      <c r="M189" s="2" t="str">
        <f>HYPERLINK("https://files.afu.se/Downloads/Transcripts/Skeptic%20Zone%20(Richard%20Saunders)/2020 07 12 - skepticzonepodcast - The Skeptic Zone %23613 -12.July.2020_7FpfRIsfckY - transcript (automated).pdf","Transcript Link")</f>
        <v>Transcript Link</v>
      </c>
    </row>
    <row r="190" ht="375" spans="1:13">
      <c r="A190" s="1" t="s">
        <v>934</v>
      </c>
      <c r="B190" s="1" t="s">
        <v>13</v>
      </c>
      <c r="C190" s="4" t="s">
        <v>935</v>
      </c>
      <c r="D190" s="1" t="s">
        <v>936</v>
      </c>
      <c r="E190" s="1" t="s">
        <v>937</v>
      </c>
      <c r="F190" s="4" t="s">
        <v>17</v>
      </c>
      <c r="G190" s="1" t="s">
        <v>18</v>
      </c>
      <c r="H190" s="1" t="s">
        <v>19</v>
      </c>
      <c r="I190" s="1" t="s">
        <v>20</v>
      </c>
      <c r="J190" s="1" t="s">
        <v>938</v>
      </c>
      <c r="K190" s="1" t="s">
        <v>22</v>
      </c>
      <c r="L190" s="1" t="str">
        <f>HYPERLINK("https://files.afu.se/Downloads/Transcripts/Skeptic%20Zone%20(Richard%20Saunders)/2020 07 04 - skepticzonepodcast - The Skeptic Zone %23612 - 5.July.2020_ZKCmNc-KDAg - transcript (automated).pdf","Transcript Link")</f>
        <v>Transcript Link</v>
      </c>
      <c r="M190" s="2" t="str">
        <f>HYPERLINK("https://files.afu.se/Downloads/Transcripts/Skeptic%20Zone%20(Richard%20Saunders)/2020 07 04 - skepticzonepodcast - The Skeptic Zone %23612 - 5.July.2020_ZKCmNc-KDAg - transcript (automated).pdf","Transcript Link")</f>
        <v>Transcript Link</v>
      </c>
    </row>
    <row r="191" ht="375" spans="1:13">
      <c r="A191" s="1" t="s">
        <v>939</v>
      </c>
      <c r="B191" s="1" t="s">
        <v>13</v>
      </c>
      <c r="C191" s="4" t="s">
        <v>940</v>
      </c>
      <c r="D191" s="1" t="s">
        <v>941</v>
      </c>
      <c r="E191" s="1" t="s">
        <v>942</v>
      </c>
      <c r="F191" s="4" t="s">
        <v>17</v>
      </c>
      <c r="G191" s="1" t="s">
        <v>18</v>
      </c>
      <c r="H191" s="1" t="s">
        <v>19</v>
      </c>
      <c r="I191" s="1" t="s">
        <v>20</v>
      </c>
      <c r="J191" s="1" t="s">
        <v>943</v>
      </c>
      <c r="K191" s="1" t="s">
        <v>22</v>
      </c>
      <c r="L191" s="1" t="str">
        <f>HYPERLINK("https://files.afu.se/Downloads/Transcripts/Skeptic%20Zone%20(Richard%20Saunders)/2020 06 27 - skepticzonepodcast - The Skeptic Zone %23611 - 28.June.2020_AhvLdC4Wlbs - transcript (automated).pdf","Transcript Link")</f>
        <v>Transcript Link</v>
      </c>
      <c r="M191" s="2" t="str">
        <f>HYPERLINK("https://files.afu.se/Downloads/Transcripts/Skeptic%20Zone%20(Richard%20Saunders)/2020 06 27 - skepticzonepodcast - The Skeptic Zone %23611 - 28.June.2020_AhvLdC4Wlbs - transcript (automated).pdf","Transcript Link")</f>
        <v>Transcript Link</v>
      </c>
    </row>
    <row r="192" ht="409.5" spans="1:13">
      <c r="A192" s="1" t="s">
        <v>944</v>
      </c>
      <c r="B192" s="1" t="s">
        <v>13</v>
      </c>
      <c r="C192" s="4" t="s">
        <v>945</v>
      </c>
      <c r="D192" s="1" t="s">
        <v>946</v>
      </c>
      <c r="E192" s="1" t="s">
        <v>947</v>
      </c>
      <c r="F192" s="4" t="s">
        <v>17</v>
      </c>
      <c r="G192" s="1" t="s">
        <v>18</v>
      </c>
      <c r="H192" s="1" t="s">
        <v>19</v>
      </c>
      <c r="I192" s="1" t="s">
        <v>20</v>
      </c>
      <c r="J192" s="1" t="s">
        <v>948</v>
      </c>
      <c r="K192" s="1" t="s">
        <v>22</v>
      </c>
      <c r="L192" s="1" t="str">
        <f>HYPERLINK("https://files.afu.se/Downloads/Transcripts/Skeptic%20Zone%20(Richard%20Saunders)/2020 06 20 - skepticzonepodcast - The Skeptic Zone %23610 - 21.June.2020_plcfYy5oEHc - transcript (automated).pdf","Transcript Link")</f>
        <v>Transcript Link</v>
      </c>
      <c r="M192" s="2" t="str">
        <f>HYPERLINK("https://files.afu.se/Downloads/Transcripts/Skeptic%20Zone%20(Richard%20Saunders)/2020 06 20 - skepticzonepodcast - The Skeptic Zone %23610 - 21.June.2020_plcfYy5oEHc - transcript (automated).pdf","Transcript Link")</f>
        <v>Transcript Link</v>
      </c>
    </row>
    <row r="193" ht="409.5" spans="1:13">
      <c r="A193" s="1" t="s">
        <v>949</v>
      </c>
      <c r="B193" s="1" t="s">
        <v>13</v>
      </c>
      <c r="C193" s="4" t="s">
        <v>950</v>
      </c>
      <c r="D193" s="1" t="s">
        <v>951</v>
      </c>
      <c r="E193" s="1" t="s">
        <v>952</v>
      </c>
      <c r="F193" s="4" t="s">
        <v>17</v>
      </c>
      <c r="G193" s="1" t="s">
        <v>18</v>
      </c>
      <c r="H193" s="1" t="s">
        <v>19</v>
      </c>
      <c r="I193" s="1" t="s">
        <v>20</v>
      </c>
      <c r="J193" s="1" t="s">
        <v>953</v>
      </c>
      <c r="K193" s="1" t="s">
        <v>22</v>
      </c>
      <c r="L193" s="1" t="str">
        <f>HYPERLINK("https://files.afu.se/Downloads/Transcripts/Skeptic%20Zone%20(Richard%20Saunders)/2020 06 13 - skepticzonepodcast - The Skeptic Zone %23609 - 14.June.2020_owP5jCyV4cM - transcript (automated).pdf","Transcript Link")</f>
        <v>Transcript Link</v>
      </c>
      <c r="M193" s="2" t="str">
        <f>HYPERLINK("https://files.afu.se/Downloads/Transcripts/Skeptic%20Zone%20(Richard%20Saunders)/2020 06 13 - skepticzonepodcast - The Skeptic Zone %23609 - 14.June.2020_owP5jCyV4cM - transcript (automated).pdf","Transcript Link")</f>
        <v>Transcript Link</v>
      </c>
    </row>
    <row r="194" ht="150" spans="1:13">
      <c r="A194" s="1" t="s">
        <v>949</v>
      </c>
      <c r="B194" s="1" t="s">
        <v>13</v>
      </c>
      <c r="C194" s="4" t="s">
        <v>954</v>
      </c>
      <c r="D194" s="1" t="s">
        <v>955</v>
      </c>
      <c r="E194" s="1" t="s">
        <v>956</v>
      </c>
      <c r="F194" s="4" t="s">
        <v>17</v>
      </c>
      <c r="G194" s="1" t="s">
        <v>18</v>
      </c>
      <c r="H194" s="1" t="s">
        <v>19</v>
      </c>
      <c r="I194" s="1" t="s">
        <v>20</v>
      </c>
      <c r="J194" s="1" t="s">
        <v>957</v>
      </c>
      <c r="K194" s="1" t="s">
        <v>22</v>
      </c>
      <c r="L194" s="1" t="str">
        <f>HYPERLINK("https://files.afu.se/Downloads/Transcripts/Skeptic%20Zone%20(Richard%20Saunders)/2020 06 13 - skepticzonepodcast - Interview with Associate Professor Paul Willis_640zWWa2WzE - transcript (automated).pdf","Transcript Link")</f>
        <v>Transcript Link</v>
      </c>
      <c r="M194" s="2" t="str">
        <f>HYPERLINK("https://files.afu.se/Downloads/Transcripts/Skeptic%20Zone%20(Richard%20Saunders)/2020 06 13 - skepticzonepodcast - Interview with Associate Professor Paul Willis_640zWWa2WzE - transcript (automated).pdf","Transcript Link")</f>
        <v>Transcript Link</v>
      </c>
    </row>
    <row r="195" ht="409.5" spans="1:13">
      <c r="A195" s="1" t="s">
        <v>958</v>
      </c>
      <c r="B195" s="1" t="s">
        <v>13</v>
      </c>
      <c r="C195" s="4" t="s">
        <v>959</v>
      </c>
      <c r="D195" s="1" t="s">
        <v>960</v>
      </c>
      <c r="E195" s="1" t="s">
        <v>961</v>
      </c>
      <c r="F195" s="4" t="s">
        <v>17</v>
      </c>
      <c r="G195" s="1" t="s">
        <v>18</v>
      </c>
      <c r="H195" s="1" t="s">
        <v>19</v>
      </c>
      <c r="I195" s="1" t="s">
        <v>20</v>
      </c>
      <c r="J195" s="1" t="s">
        <v>962</v>
      </c>
      <c r="K195" s="1" t="s">
        <v>22</v>
      </c>
      <c r="L195" s="1" t="str">
        <f>HYPERLINK("https://files.afu.se/Downloads/Transcripts/Skeptic%20Zone%20(Richard%20Saunders)/2020 06 06 - skepticzonepodcast - The Skeptic Zone %23607 - 7.June.2020_TalnfeTks0s - transcript (automated).pdf","Transcript Link")</f>
        <v>Transcript Link</v>
      </c>
      <c r="M195" s="2" t="str">
        <f>HYPERLINK("https://files.afu.se/Downloads/Transcripts/Skeptic%20Zone%20(Richard%20Saunders)/2020 06 06 - skepticzonepodcast - The Skeptic Zone %23607 - 7.June.2020_TalnfeTks0s - transcript (automated).pdf","Transcript Link")</f>
        <v>Transcript Link</v>
      </c>
    </row>
    <row r="196" ht="375" spans="1:13">
      <c r="A196" s="1" t="s">
        <v>963</v>
      </c>
      <c r="B196" s="1" t="s">
        <v>13</v>
      </c>
      <c r="C196" s="4" t="s">
        <v>964</v>
      </c>
      <c r="D196" s="1" t="s">
        <v>965</v>
      </c>
      <c r="E196" s="1" t="s">
        <v>966</v>
      </c>
      <c r="F196" s="4" t="s">
        <v>17</v>
      </c>
      <c r="G196" s="1" t="s">
        <v>18</v>
      </c>
      <c r="H196" s="1" t="s">
        <v>19</v>
      </c>
      <c r="I196" s="1" t="s">
        <v>20</v>
      </c>
      <c r="J196" s="1" t="s">
        <v>967</v>
      </c>
      <c r="K196" s="1" t="s">
        <v>22</v>
      </c>
      <c r="L196" s="1" t="str">
        <f>HYPERLINK("https://files.afu.se/Downloads/Transcripts/Skeptic%20Zone%20(Richard%20Saunders)/2020 05 30 - skepticzonepodcast - The Skeptic Zone %23607 - 31.May.2020_dn5eD--pvLY - transcript (automated).pdf","Transcript Link")</f>
        <v>Transcript Link</v>
      </c>
      <c r="M196" s="2" t="str">
        <f>HYPERLINK("https://files.afu.se/Downloads/Transcripts/Skeptic%20Zone%20(Richard%20Saunders)/2020 05 30 - skepticzonepodcast - The Skeptic Zone %23607 - 31.May.2020_dn5eD--pvLY - transcript (automated).pdf","Transcript Link")</f>
        <v>Transcript Link</v>
      </c>
    </row>
    <row r="197" ht="409.5" spans="1:13">
      <c r="A197" s="1" t="s">
        <v>968</v>
      </c>
      <c r="B197" s="1" t="s">
        <v>13</v>
      </c>
      <c r="C197" s="4" t="s">
        <v>969</v>
      </c>
      <c r="D197" s="1" t="s">
        <v>970</v>
      </c>
      <c r="E197" s="1" t="s">
        <v>971</v>
      </c>
      <c r="F197" s="4" t="s">
        <v>17</v>
      </c>
      <c r="G197" s="1" t="s">
        <v>18</v>
      </c>
      <c r="H197" s="1" t="s">
        <v>19</v>
      </c>
      <c r="I197" s="1" t="s">
        <v>20</v>
      </c>
      <c r="J197" s="1" t="s">
        <v>972</v>
      </c>
      <c r="K197" s="1" t="s">
        <v>22</v>
      </c>
      <c r="L197" s="1" t="str">
        <f>HYPERLINK("https://files.afu.se/Downloads/Transcripts/Skeptic%20Zone%20(Richard%20Saunders)/2020 05 23 - skepticzonepodcast - The Skeptic Zone %23606 - 24.May.2020_C_CnlbTeqXg - transcript (automated).pdf","Transcript Link")</f>
        <v>Transcript Link</v>
      </c>
      <c r="M197" s="2" t="str">
        <f>HYPERLINK("https://files.afu.se/Downloads/Transcripts/Skeptic%20Zone%20(Richard%20Saunders)/2020 05 23 - skepticzonepodcast - The Skeptic Zone %23606 - 24.May.2020_C_CnlbTeqXg - transcript (automated).pdf","Transcript Link")</f>
        <v>Transcript Link</v>
      </c>
    </row>
    <row r="198" ht="409.5" spans="1:13">
      <c r="A198" s="1" t="s">
        <v>973</v>
      </c>
      <c r="B198" s="1" t="s">
        <v>13</v>
      </c>
      <c r="C198" s="4" t="s">
        <v>974</v>
      </c>
      <c r="D198" s="1" t="s">
        <v>975</v>
      </c>
      <c r="E198" s="1" t="s">
        <v>976</v>
      </c>
      <c r="F198" s="4" t="s">
        <v>17</v>
      </c>
      <c r="G198" s="1" t="s">
        <v>18</v>
      </c>
      <c r="H198" s="1" t="s">
        <v>19</v>
      </c>
      <c r="I198" s="1" t="s">
        <v>20</v>
      </c>
      <c r="J198" s="1" t="s">
        <v>977</v>
      </c>
      <c r="K198" s="1" t="s">
        <v>22</v>
      </c>
      <c r="L198" s="1" t="str">
        <f>HYPERLINK("https://files.afu.se/Downloads/Transcripts/Skeptic%20Zone%20(Richard%20Saunders)/2020 05 16 - skepticzonepodcast - The Skeptic Zone %23605 - 17.May.2020_fHP7qFmc_s4 - transcript (automated).pdf","Transcript Link")</f>
        <v>Transcript Link</v>
      </c>
      <c r="M198" s="2" t="str">
        <f>HYPERLINK("https://files.afu.se/Downloads/Transcripts/Skeptic%20Zone%20(Richard%20Saunders)/2020 05 16 - skepticzonepodcast - The Skeptic Zone %23605 - 17.May.2020_fHP7qFmc_s4 - transcript (automated).pdf","Transcript Link")</f>
        <v>Transcript Link</v>
      </c>
    </row>
    <row r="199" ht="409.5" spans="1:13">
      <c r="A199" s="1" t="s">
        <v>978</v>
      </c>
      <c r="B199" s="1" t="s">
        <v>13</v>
      </c>
      <c r="C199" s="4" t="s">
        <v>979</v>
      </c>
      <c r="D199" s="1" t="s">
        <v>980</v>
      </c>
      <c r="E199" s="1" t="s">
        <v>981</v>
      </c>
      <c r="F199" s="4" t="s">
        <v>17</v>
      </c>
      <c r="G199" s="1" t="s">
        <v>18</v>
      </c>
      <c r="H199" s="1" t="s">
        <v>19</v>
      </c>
      <c r="I199" s="1" t="s">
        <v>20</v>
      </c>
      <c r="J199" s="1" t="s">
        <v>982</v>
      </c>
      <c r="K199" s="1" t="s">
        <v>22</v>
      </c>
      <c r="L199" s="1" t="str">
        <f>HYPERLINK("https://files.afu.se/Downloads/Transcripts/Skeptic%20Zone%20(Richard%20Saunders)/2020 05 09 - skepticzonepodcast - The Skeptic Zone %23604 - 10.May.2020_1Xb8sEHT27U - transcript (automated).pdf","Transcript Link")</f>
        <v>Transcript Link</v>
      </c>
      <c r="M199" s="2" t="str">
        <f>HYPERLINK("https://files.afu.se/Downloads/Transcripts/Skeptic%20Zone%20(Richard%20Saunders)/2020 05 09 - skepticzonepodcast - The Skeptic Zone %23604 - 10.May.2020_1Xb8sEHT27U - transcript (automated).pdf","Transcript Link")</f>
        <v>Transcript Link</v>
      </c>
    </row>
    <row r="200" ht="409.5" spans="1:13">
      <c r="A200" s="1" t="s">
        <v>983</v>
      </c>
      <c r="B200" s="1" t="s">
        <v>13</v>
      </c>
      <c r="C200" s="4" t="s">
        <v>984</v>
      </c>
      <c r="D200" s="1" t="s">
        <v>985</v>
      </c>
      <c r="E200" s="1" t="s">
        <v>986</v>
      </c>
      <c r="F200" s="4" t="s">
        <v>17</v>
      </c>
      <c r="G200" s="1" t="s">
        <v>18</v>
      </c>
      <c r="H200" s="1" t="s">
        <v>19</v>
      </c>
      <c r="I200" s="1" t="s">
        <v>20</v>
      </c>
      <c r="J200" s="1" t="s">
        <v>987</v>
      </c>
      <c r="K200" s="1" t="s">
        <v>22</v>
      </c>
      <c r="L200" s="1" t="str">
        <f>HYPERLINK("https://files.afu.se/Downloads/Transcripts/Skeptic%20Zone%20(Richard%20Saunders)/2020 05 02 - skepticzonepodcast - The Skeptic Zone %23603 - 3.May.2020_prNNI_UZKVE - transcript (automated).pdf","Transcript Link")</f>
        <v>Transcript Link</v>
      </c>
      <c r="M200" s="2" t="str">
        <f>HYPERLINK("https://files.afu.se/Downloads/Transcripts/Skeptic%20Zone%20(Richard%20Saunders)/2020 05 02 - skepticzonepodcast - The Skeptic Zone %23603 - 3.May.2020_prNNI_UZKVE - transcript (automated).pdf","Transcript Link")</f>
        <v>Transcript Link</v>
      </c>
    </row>
    <row r="201" ht="409.5" spans="1:13">
      <c r="A201" s="1" t="s">
        <v>988</v>
      </c>
      <c r="B201" s="1" t="s">
        <v>13</v>
      </c>
      <c r="C201" s="4" t="s">
        <v>989</v>
      </c>
      <c r="D201" s="1" t="s">
        <v>990</v>
      </c>
      <c r="E201" s="1" t="s">
        <v>991</v>
      </c>
      <c r="F201" s="4" t="s">
        <v>17</v>
      </c>
      <c r="G201" s="1" t="s">
        <v>18</v>
      </c>
      <c r="H201" s="1" t="s">
        <v>19</v>
      </c>
      <c r="I201" s="1" t="s">
        <v>20</v>
      </c>
      <c r="J201" s="1" t="s">
        <v>992</v>
      </c>
      <c r="K201" s="1" t="s">
        <v>22</v>
      </c>
      <c r="L201" s="1" t="str">
        <f>HYPERLINK("https://files.afu.se/Downloads/Transcripts/Skeptic%20Zone%20(Richard%20Saunders)/2020 04 25 - skepticzonepodcast - The Skeptic Zone %23602 - 26.April.2020_tWAB-QD5OFQ - transcript (automated).pdf","Transcript Link")</f>
        <v>Transcript Link</v>
      </c>
      <c r="M201" s="2" t="str">
        <f>HYPERLINK("https://files.afu.se/Downloads/Transcripts/Skeptic%20Zone%20(Richard%20Saunders)/2020 04 25 - skepticzonepodcast - The Skeptic Zone %23602 - 26.April.2020_tWAB-QD5OFQ - transcript (automated).pdf","Transcript Link")</f>
        <v>Transcript Link</v>
      </c>
    </row>
    <row r="202" ht="409.5" spans="1:13">
      <c r="A202" s="1" t="s">
        <v>993</v>
      </c>
      <c r="B202" s="1" t="s">
        <v>13</v>
      </c>
      <c r="C202" s="4" t="s">
        <v>994</v>
      </c>
      <c r="D202" s="1" t="s">
        <v>995</v>
      </c>
      <c r="E202" s="1" t="s">
        <v>996</v>
      </c>
      <c r="F202" s="4" t="s">
        <v>17</v>
      </c>
      <c r="G202" s="1" t="s">
        <v>18</v>
      </c>
      <c r="H202" s="1" t="s">
        <v>19</v>
      </c>
      <c r="I202" s="1" t="s">
        <v>20</v>
      </c>
      <c r="J202" s="1" t="s">
        <v>997</v>
      </c>
      <c r="K202" s="1" t="s">
        <v>22</v>
      </c>
      <c r="L202" s="1" t="str">
        <f>HYPERLINK("https://files.afu.se/Downloads/Transcripts/Skeptic%20Zone%20(Richard%20Saunders)/2020 04 19 - skepticzonepodcast - The Skeptic Zone %23601 - 19.April.2020_OFg5FB-nabE - transcript (automated).pdf","Transcript Link")</f>
        <v>Transcript Link</v>
      </c>
      <c r="M202" s="2" t="str">
        <f>HYPERLINK("https://files.afu.se/Downloads/Transcripts/Skeptic%20Zone%20(Richard%20Saunders)/2020 04 19 - skepticzonepodcast - The Skeptic Zone %23601 - 19.April.2020_OFg5FB-nabE - transcript (automated).pdf","Transcript Link")</f>
        <v>Transcript Link</v>
      </c>
    </row>
    <row r="203" ht="409.5" spans="1:13">
      <c r="A203" s="1" t="s">
        <v>998</v>
      </c>
      <c r="B203" s="1" t="s">
        <v>13</v>
      </c>
      <c r="C203" s="4" t="s">
        <v>999</v>
      </c>
      <c r="D203" s="1" t="s">
        <v>1000</v>
      </c>
      <c r="E203" s="1" t="s">
        <v>1001</v>
      </c>
      <c r="F203" s="4" t="s">
        <v>17</v>
      </c>
      <c r="G203" s="1" t="s">
        <v>18</v>
      </c>
      <c r="H203" s="1" t="s">
        <v>19</v>
      </c>
      <c r="I203" s="1" t="s">
        <v>20</v>
      </c>
      <c r="J203" s="1" t="s">
        <v>1002</v>
      </c>
      <c r="K203" s="1" t="s">
        <v>22</v>
      </c>
      <c r="L203" s="1" t="str">
        <f>HYPERLINK("https://files.afu.se/Downloads/Transcripts/Skeptic%20Zone%20(Richard%20Saunders)/2020 04 12 - skepticzonepodcast - The Skeptic Zone %23600 - 12.April.2020_xTI8j5VhP7U - transcript (automated).pdf","Transcript Link")</f>
        <v>Transcript Link</v>
      </c>
      <c r="M203" s="2" t="str">
        <f>HYPERLINK("https://files.afu.se/Downloads/Transcripts/Skeptic%20Zone%20(Richard%20Saunders)/2020 04 12 - skepticzonepodcast - The Skeptic Zone %23600 - 12.April.2020_xTI8j5VhP7U - transcript (automated).pdf","Transcript Link")</f>
        <v>Transcript Link</v>
      </c>
    </row>
    <row r="204" ht="409.5" spans="1:13">
      <c r="A204" s="1" t="s">
        <v>1003</v>
      </c>
      <c r="B204" s="1" t="s">
        <v>13</v>
      </c>
      <c r="C204" s="4" t="s">
        <v>1004</v>
      </c>
      <c r="D204" s="1" t="s">
        <v>1005</v>
      </c>
      <c r="E204" s="1" t="s">
        <v>1006</v>
      </c>
      <c r="F204" s="4" t="s">
        <v>17</v>
      </c>
      <c r="G204" s="1" t="s">
        <v>18</v>
      </c>
      <c r="H204" s="1" t="s">
        <v>19</v>
      </c>
      <c r="I204" s="1" t="s">
        <v>20</v>
      </c>
      <c r="J204" s="1" t="s">
        <v>1007</v>
      </c>
      <c r="K204" s="1" t="s">
        <v>22</v>
      </c>
      <c r="L204" s="1" t="str">
        <f>HYPERLINK("https://files.afu.se/Downloads/Transcripts/Skeptic%20Zone%20(Richard%20Saunders)/2020 04 04 - skepticzonepodcast - The Skeptic Zone %23599 - 5.April.2020_VbnU2QPQcHA - transcript (automated).pdf","Transcript Link")</f>
        <v>Transcript Link</v>
      </c>
      <c r="M204" s="2" t="str">
        <f>HYPERLINK("https://files.afu.se/Downloads/Transcripts/Skeptic%20Zone%20(Richard%20Saunders)/2020 04 04 - skepticzonepodcast - The Skeptic Zone %23599 - 5.April.2020_VbnU2QPQcHA - transcript (automated).pdf","Transcript Link")</f>
        <v>Transcript Link</v>
      </c>
    </row>
    <row r="205" ht="409.5" spans="1:13">
      <c r="A205" s="1" t="s">
        <v>1008</v>
      </c>
      <c r="B205" s="1" t="s">
        <v>13</v>
      </c>
      <c r="C205" s="4" t="s">
        <v>1009</v>
      </c>
      <c r="D205" s="1" t="s">
        <v>1010</v>
      </c>
      <c r="E205" s="1" t="s">
        <v>1011</v>
      </c>
      <c r="F205" s="4" t="s">
        <v>17</v>
      </c>
      <c r="G205" s="1" t="s">
        <v>18</v>
      </c>
      <c r="H205" s="1" t="s">
        <v>19</v>
      </c>
      <c r="I205" s="1" t="s">
        <v>20</v>
      </c>
      <c r="J205" s="1" t="s">
        <v>1012</v>
      </c>
      <c r="K205" s="1" t="s">
        <v>22</v>
      </c>
      <c r="L205" s="1" t="str">
        <f>HYPERLINK("https://files.afu.se/Downloads/Transcripts/Skeptic%20Zone%20(Richard%20Saunders)/2020 03 28 - skepticzonepodcast - The Skeptic Zone %23598 - 29.March.2020_I4cieUXJpJo - transcript (automated).pdf","Transcript Link")</f>
        <v>Transcript Link</v>
      </c>
      <c r="M205" s="2" t="str">
        <f>HYPERLINK("https://files.afu.se/Downloads/Transcripts/Skeptic%20Zone%20(Richard%20Saunders)/2020 03 28 - skepticzonepodcast - The Skeptic Zone %23598 - 29.March.2020_I4cieUXJpJo - transcript (automated).pdf","Transcript Link")</f>
        <v>Transcript Link</v>
      </c>
    </row>
    <row r="206" ht="405" spans="1:13">
      <c r="A206" s="1" t="s">
        <v>1013</v>
      </c>
      <c r="B206" s="1" t="s">
        <v>13</v>
      </c>
      <c r="C206" s="4" t="s">
        <v>1014</v>
      </c>
      <c r="D206" s="1" t="s">
        <v>1015</v>
      </c>
      <c r="E206" s="1" t="s">
        <v>1016</v>
      </c>
      <c r="F206" s="4" t="s">
        <v>17</v>
      </c>
      <c r="G206" s="1" t="s">
        <v>18</v>
      </c>
      <c r="H206" s="1" t="s">
        <v>19</v>
      </c>
      <c r="I206" s="1" t="s">
        <v>20</v>
      </c>
      <c r="J206" s="1" t="s">
        <v>1017</v>
      </c>
      <c r="K206" s="1" t="s">
        <v>22</v>
      </c>
      <c r="L206" s="1" t="str">
        <f>HYPERLINK("https://files.afu.se/Downloads/Transcripts/Skeptic%20Zone%20(Richard%20Saunders)/2020 03 21 - skepticzonepodcast - The Skeptic Zone %23597 - 22.March.2020_yHWTMf2yt9c - transcript (automated).pdf","Transcript Link")</f>
        <v>Transcript Link</v>
      </c>
      <c r="M206" s="2" t="str">
        <f>HYPERLINK("https://files.afu.se/Downloads/Transcripts/Skeptic%20Zone%20(Richard%20Saunders)/2020 03 21 - skepticzonepodcast - The Skeptic Zone %23597 - 22.March.2020_yHWTMf2yt9c - transcript (automated).pdf","Transcript Link")</f>
        <v>Transcript Link</v>
      </c>
    </row>
    <row r="207" ht="409.5" spans="1:13">
      <c r="A207" s="1" t="s">
        <v>1018</v>
      </c>
      <c r="B207" s="1" t="s">
        <v>13</v>
      </c>
      <c r="C207" s="4" t="s">
        <v>1019</v>
      </c>
      <c r="D207" s="1" t="s">
        <v>1020</v>
      </c>
      <c r="E207" s="1" t="s">
        <v>1021</v>
      </c>
      <c r="F207" s="4" t="s">
        <v>17</v>
      </c>
      <c r="G207" s="1" t="s">
        <v>18</v>
      </c>
      <c r="H207" s="1" t="s">
        <v>19</v>
      </c>
      <c r="I207" s="1" t="s">
        <v>20</v>
      </c>
      <c r="J207" s="1" t="s">
        <v>1022</v>
      </c>
      <c r="K207" s="1" t="s">
        <v>22</v>
      </c>
      <c r="L207" s="1" t="str">
        <f>HYPERLINK("https://files.afu.se/Downloads/Transcripts/Skeptic%20Zone%20(Richard%20Saunders)/2020 03 14 - skepticzonepodcast - The Skeptic Zone %23596 -15.March.2020_HeBylVl7VJA - transcript (automated).pdf","Transcript Link")</f>
        <v>Transcript Link</v>
      </c>
      <c r="M207" s="2" t="str">
        <f>HYPERLINK("https://files.afu.se/Downloads/Transcripts/Skeptic%20Zone%20(Richard%20Saunders)/2020 03 14 - skepticzonepodcast - The Skeptic Zone %23596 -15.March.2020_HeBylVl7VJA - transcript (automated).pdf","Transcript Link")</f>
        <v>Transcript Link</v>
      </c>
    </row>
    <row r="208" ht="409.5" spans="1:13">
      <c r="A208" s="1" t="s">
        <v>1023</v>
      </c>
      <c r="B208" s="1" t="s">
        <v>13</v>
      </c>
      <c r="C208" s="4" t="s">
        <v>1024</v>
      </c>
      <c r="D208" s="1" t="s">
        <v>1025</v>
      </c>
      <c r="E208" s="1" t="s">
        <v>1026</v>
      </c>
      <c r="F208" s="4" t="s">
        <v>17</v>
      </c>
      <c r="G208" s="1" t="s">
        <v>18</v>
      </c>
      <c r="H208" s="1" t="s">
        <v>19</v>
      </c>
      <c r="I208" s="1" t="s">
        <v>20</v>
      </c>
      <c r="J208" s="1" t="s">
        <v>1027</v>
      </c>
      <c r="K208" s="1" t="s">
        <v>22</v>
      </c>
      <c r="L208" s="1" t="str">
        <f>HYPERLINK("https://files.afu.se/Downloads/Transcripts/Skeptic%20Zone%20(Richard%20Saunders)/2020 03 07 - skepticzonepodcast - The Skeptic Zone %23595 -8.March.2020_grvwnqjjK6k - transcript (automated).pdf","Transcript Link")</f>
        <v>Transcript Link</v>
      </c>
      <c r="M208" s="2" t="str">
        <f>HYPERLINK("https://files.afu.se/Downloads/Transcripts/Skeptic%20Zone%20(Richard%20Saunders)/2020 03 07 - skepticzonepodcast - The Skeptic Zone %23595 -8.March.2020_grvwnqjjK6k - transcript (automated).pdf","Transcript Link")</f>
        <v>Transcript Link</v>
      </c>
    </row>
    <row r="209" ht="255" spans="1:13">
      <c r="A209" s="1" t="s">
        <v>1028</v>
      </c>
      <c r="B209" s="1" t="s">
        <v>13</v>
      </c>
      <c r="C209" s="4" t="s">
        <v>1029</v>
      </c>
      <c r="D209" s="1" t="s">
        <v>1030</v>
      </c>
      <c r="E209" s="1" t="s">
        <v>1031</v>
      </c>
      <c r="F209" s="4" t="s">
        <v>17</v>
      </c>
      <c r="G209" s="1" t="s">
        <v>18</v>
      </c>
      <c r="H209" s="1" t="s">
        <v>19</v>
      </c>
      <c r="I209" s="1" t="s">
        <v>20</v>
      </c>
      <c r="J209" s="1" t="s">
        <v>1032</v>
      </c>
      <c r="K209" s="1" t="s">
        <v>22</v>
      </c>
      <c r="L209" s="1" t="str">
        <f>HYPERLINK("https://files.afu.se/Downloads/Transcripts/Skeptic%20Zone%20(Richard%20Saunders)/2020 02 29 - skepticzonepodcast - The Skeptic Zone %23594 -1.March.2020_Rf6Uc7Z3OOY - transcript (automated).pdf","Transcript Link")</f>
        <v>Transcript Link</v>
      </c>
      <c r="M209" s="2" t="str">
        <f>HYPERLINK("https://files.afu.se/Downloads/Transcripts/Skeptic%20Zone%20(Richard%20Saunders)/2020 02 29 - skepticzonepodcast - The Skeptic Zone %23594 -1.March.2020_Rf6Uc7Z3OOY - transcript (automated).pdf","Transcript Link")</f>
        <v>Transcript Link</v>
      </c>
    </row>
    <row r="210" ht="409.5" spans="1:13">
      <c r="A210" s="1" t="s">
        <v>1033</v>
      </c>
      <c r="B210" s="1" t="s">
        <v>13</v>
      </c>
      <c r="C210" s="4" t="s">
        <v>1034</v>
      </c>
      <c r="D210" s="1" t="s">
        <v>1035</v>
      </c>
      <c r="E210" s="1" t="s">
        <v>1036</v>
      </c>
      <c r="F210" s="4" t="s">
        <v>17</v>
      </c>
      <c r="G210" s="1" t="s">
        <v>18</v>
      </c>
      <c r="H210" s="1" t="s">
        <v>19</v>
      </c>
      <c r="I210" s="1" t="s">
        <v>20</v>
      </c>
      <c r="J210" s="1" t="s">
        <v>1037</v>
      </c>
      <c r="K210" s="1" t="s">
        <v>22</v>
      </c>
      <c r="L210" s="1" t="str">
        <f>HYPERLINK("https://files.afu.se/Downloads/Transcripts/Skeptic%20Zone%20(Richard%20Saunders)/2020 02 22 - skepticzonepodcast - The Skeptic Zone %23593 -23.February.2020_nzlICEExiX4 - transcript (automated).pdf","Transcript Link")</f>
        <v>Transcript Link</v>
      </c>
      <c r="M210" s="2" t="str">
        <f>HYPERLINK("https://files.afu.se/Downloads/Transcripts/Skeptic%20Zone%20(Richard%20Saunders)/2020 02 22 - skepticzonepodcast - The Skeptic Zone %23593 -23.February.2020_nzlICEExiX4 - transcript (automated).pdf","Transcript Link")</f>
        <v>Transcript Link</v>
      </c>
    </row>
    <row r="211" ht="405" spans="1:13">
      <c r="A211" s="1" t="s">
        <v>1038</v>
      </c>
      <c r="B211" s="1" t="s">
        <v>13</v>
      </c>
      <c r="C211" s="4" t="s">
        <v>1039</v>
      </c>
      <c r="D211" s="1" t="s">
        <v>1040</v>
      </c>
      <c r="E211" s="1" t="s">
        <v>1041</v>
      </c>
      <c r="F211" s="4" t="s">
        <v>17</v>
      </c>
      <c r="G211" s="1" t="s">
        <v>18</v>
      </c>
      <c r="H211" s="1" t="s">
        <v>19</v>
      </c>
      <c r="I211" s="1" t="s">
        <v>20</v>
      </c>
      <c r="J211" s="1" t="s">
        <v>1042</v>
      </c>
      <c r="K211" s="1" t="s">
        <v>22</v>
      </c>
      <c r="L211" s="1" t="str">
        <f>HYPERLINK("https://files.afu.se/Downloads/Transcripts/Skeptic%20Zone%20(Richard%20Saunders)/2020 02 15 - skepticzonepodcast - The Skeptic Zone %23592 -16.February.2020_o_I-lY7ueog - transcript (automated).pdf","Transcript Link")</f>
        <v>Transcript Link</v>
      </c>
      <c r="M211" s="2" t="str">
        <f>HYPERLINK("https://files.afu.se/Downloads/Transcripts/Skeptic%20Zone%20(Richard%20Saunders)/2020 02 15 - skepticzonepodcast - The Skeptic Zone %23592 -16.February.2020_o_I-lY7ueog - transcript (automated).pdf","Transcript Link")</f>
        <v>Transcript Link</v>
      </c>
    </row>
    <row r="212" ht="409.5" spans="1:13">
      <c r="A212" s="1" t="s">
        <v>1043</v>
      </c>
      <c r="B212" s="1" t="s">
        <v>13</v>
      </c>
      <c r="C212" s="4" t="s">
        <v>1044</v>
      </c>
      <c r="D212" s="1" t="s">
        <v>1045</v>
      </c>
      <c r="E212" s="1" t="s">
        <v>1046</v>
      </c>
      <c r="F212" s="4" t="s">
        <v>17</v>
      </c>
      <c r="G212" s="1" t="s">
        <v>18</v>
      </c>
      <c r="H212" s="1" t="s">
        <v>19</v>
      </c>
      <c r="I212" s="1" t="s">
        <v>20</v>
      </c>
      <c r="J212" s="1" t="s">
        <v>1047</v>
      </c>
      <c r="K212" s="1" t="s">
        <v>22</v>
      </c>
      <c r="L212" s="1" t="str">
        <f>HYPERLINK("https://files.afu.se/Downloads/Transcripts/Skeptic%20Zone%20(Richard%20Saunders)/2020 02 08 - skepticzonepodcast - The Skeptic Zone %23591 -9.February.2020_zg9ywujoBCc - transcript (automated).pdf","Transcript Link")</f>
        <v>Transcript Link</v>
      </c>
      <c r="M212" s="2" t="str">
        <f>HYPERLINK("https://files.afu.se/Downloads/Transcripts/Skeptic%20Zone%20(Richard%20Saunders)/2020 02 08 - skepticzonepodcast - The Skeptic Zone %23591 -9.February.2020_zg9ywujoBCc - transcript (automated).pdf","Transcript Link")</f>
        <v>Transcript Link</v>
      </c>
    </row>
    <row r="213" ht="225" spans="1:13">
      <c r="A213" s="1" t="s">
        <v>1048</v>
      </c>
      <c r="B213" s="1" t="s">
        <v>13</v>
      </c>
      <c r="C213" s="4" t="s">
        <v>1049</v>
      </c>
      <c r="D213" s="1" t="s">
        <v>1050</v>
      </c>
      <c r="E213" s="1" t="s">
        <v>1051</v>
      </c>
      <c r="F213" s="4" t="s">
        <v>17</v>
      </c>
      <c r="G213" s="1" t="s">
        <v>18</v>
      </c>
      <c r="H213" s="1" t="s">
        <v>19</v>
      </c>
      <c r="I213" s="1" t="s">
        <v>20</v>
      </c>
      <c r="J213" s="1" t="s">
        <v>1052</v>
      </c>
      <c r="K213" s="1" t="s">
        <v>22</v>
      </c>
      <c r="L213" s="1" t="str">
        <f>HYPERLINK("https://files.afu.se/Downloads/Transcripts/Skeptic%20Zone%20(Richard%20Saunders)/2020 02 01 - skepticzonepodcast - The Skeptic Zone %23589 -2.February.2020_RqQytx1exFo - transcript (automated).pdf","Transcript Link")</f>
        <v>Transcript Link</v>
      </c>
      <c r="M213" s="2" t="str">
        <f>HYPERLINK("https://files.afu.se/Downloads/Transcripts/Skeptic%20Zone%20(Richard%20Saunders)/2020 02 01 - skepticzonepodcast - The Skeptic Zone %23589 -2.February.2020_RqQytx1exFo - transcript (automated).pdf","Transcript Link")</f>
        <v>Transcript Link</v>
      </c>
    </row>
    <row r="214" ht="409.5" spans="1:13">
      <c r="A214" s="1" t="s">
        <v>1053</v>
      </c>
      <c r="B214" s="1" t="s">
        <v>13</v>
      </c>
      <c r="C214" s="4" t="s">
        <v>1054</v>
      </c>
      <c r="D214" s="1" t="s">
        <v>1055</v>
      </c>
      <c r="E214" s="1" t="s">
        <v>1056</v>
      </c>
      <c r="F214" s="4" t="s">
        <v>17</v>
      </c>
      <c r="G214" s="1" t="s">
        <v>18</v>
      </c>
      <c r="H214" s="1" t="s">
        <v>19</v>
      </c>
      <c r="I214" s="1" t="s">
        <v>20</v>
      </c>
      <c r="J214" s="1" t="s">
        <v>1057</v>
      </c>
      <c r="K214" s="1" t="s">
        <v>22</v>
      </c>
      <c r="L214" s="1" t="str">
        <f>HYPERLINK("https://files.afu.se/Downloads/Transcripts/Skeptic%20Zone%20(Richard%20Saunders)/2020 01 25 - skepticzonepodcast - The Skeptic Zone %23589 -26.January.2020_drjDb6Q1m5Q - transcript (automated).pdf","Transcript Link")</f>
        <v>Transcript Link</v>
      </c>
      <c r="M214" s="2" t="str">
        <f>HYPERLINK("https://files.afu.se/Downloads/Transcripts/Skeptic%20Zone%20(Richard%20Saunders)/2020 01 25 - skepticzonepodcast - The Skeptic Zone %23589 -26.January.2020_drjDb6Q1m5Q - transcript (automated).pdf","Transcript Link")</f>
        <v>Transcript Link</v>
      </c>
    </row>
    <row r="215" ht="409.5" spans="1:13">
      <c r="A215" s="1" t="s">
        <v>1058</v>
      </c>
      <c r="B215" s="1" t="s">
        <v>13</v>
      </c>
      <c r="C215" s="4" t="s">
        <v>1059</v>
      </c>
      <c r="D215" s="1" t="s">
        <v>1060</v>
      </c>
      <c r="E215" s="1" t="s">
        <v>1061</v>
      </c>
      <c r="F215" s="4" t="s">
        <v>17</v>
      </c>
      <c r="G215" s="1" t="s">
        <v>18</v>
      </c>
      <c r="H215" s="1" t="s">
        <v>19</v>
      </c>
      <c r="I215" s="1" t="s">
        <v>20</v>
      </c>
      <c r="J215" s="1" t="s">
        <v>1062</v>
      </c>
      <c r="K215" s="1" t="s">
        <v>22</v>
      </c>
      <c r="L215" s="1" t="str">
        <f>HYPERLINK("https://files.afu.se/Downloads/Transcripts/Skeptic%20Zone%20(Richard%20Saunders)/2020 01 18 - skepticzonepodcast - The Skeptic Zone %23588 -19.January.2020_OgzuWtV2RRY - transcript (automated).pdf","Transcript Link")</f>
        <v>Transcript Link</v>
      </c>
      <c r="M215" s="2" t="str">
        <f>HYPERLINK("https://files.afu.se/Downloads/Transcripts/Skeptic%20Zone%20(Richard%20Saunders)/2020 01 18 - skepticzonepodcast - The Skeptic Zone %23588 -19.January.2020_OgzuWtV2RRY - transcript (automated).pdf","Transcript Link")</f>
        <v>Transcript Link</v>
      </c>
    </row>
    <row r="216" ht="409.5" spans="1:13">
      <c r="A216" s="1" t="s">
        <v>1063</v>
      </c>
      <c r="B216" s="1" t="s">
        <v>13</v>
      </c>
      <c r="C216" s="4" t="s">
        <v>1064</v>
      </c>
      <c r="D216" s="1" t="s">
        <v>1065</v>
      </c>
      <c r="E216" s="1" t="s">
        <v>1066</v>
      </c>
      <c r="F216" s="4" t="s">
        <v>17</v>
      </c>
      <c r="G216" s="1" t="s">
        <v>18</v>
      </c>
      <c r="H216" s="1" t="s">
        <v>19</v>
      </c>
      <c r="I216" s="1" t="s">
        <v>20</v>
      </c>
      <c r="J216" s="1" t="s">
        <v>1067</v>
      </c>
      <c r="K216" s="1" t="s">
        <v>22</v>
      </c>
      <c r="L216" s="1" t="str">
        <f>HYPERLINK("https://files.afu.se/Downloads/Transcripts/Skeptic%20Zone%20(Richard%20Saunders)/2020 01 11 - skepticzonepodcast - The Skeptic Zone %23587 -12.January.2020_Bq6_cb5xp48 - transcript (automated).pdf","Transcript Link")</f>
        <v>Transcript Link</v>
      </c>
      <c r="M216" s="2" t="str">
        <f>HYPERLINK("https://files.afu.se/Downloads/Transcripts/Skeptic%20Zone%20(Richard%20Saunders)/2020 01 11 - skepticzonepodcast - The Skeptic Zone %23587 -12.January.2020_Bq6_cb5xp48 - transcript (automated).pdf","Transcript Link")</f>
        <v>Transcript Link</v>
      </c>
    </row>
    <row r="217" ht="210" spans="1:13">
      <c r="A217" s="1" t="s">
        <v>1068</v>
      </c>
      <c r="B217" s="1" t="s">
        <v>13</v>
      </c>
      <c r="C217" s="4" t="s">
        <v>1069</v>
      </c>
      <c r="D217" s="1" t="s">
        <v>1070</v>
      </c>
      <c r="E217" s="1" t="s">
        <v>1071</v>
      </c>
      <c r="F217" s="4" t="s">
        <v>17</v>
      </c>
      <c r="G217" s="1" t="s">
        <v>18</v>
      </c>
      <c r="H217" s="1" t="s">
        <v>19</v>
      </c>
      <c r="I217" s="1" t="s">
        <v>20</v>
      </c>
      <c r="J217" s="1" t="s">
        <v>1072</v>
      </c>
      <c r="K217" s="1" t="s">
        <v>22</v>
      </c>
      <c r="L217" s="1" t="str">
        <f>HYPERLINK("https://files.afu.se/Downloads/Transcripts/Skeptic%20Zone%20(Richard%20Saunders)/2020 01 04 - skepticzonepodcast - The Skeptic Zone %23586 - 5.January.2020_woADaxDwBHI - transcript (automated).pdf","Transcript Link")</f>
        <v>Transcript Link</v>
      </c>
      <c r="M217" s="2" t="str">
        <f>HYPERLINK("https://files.afu.se/Downloads/Transcripts/Skeptic%20Zone%20(Richard%20Saunders)/2020 01 04 - skepticzonepodcast - The Skeptic Zone %23586 - 5.January.2020_woADaxDwBHI - transcript (automated).pdf","Transcript Link")</f>
        <v>Transcript Link</v>
      </c>
    </row>
    <row r="218" ht="345" spans="1:13">
      <c r="A218" s="1" t="s">
        <v>1073</v>
      </c>
      <c r="B218" s="1" t="s">
        <v>13</v>
      </c>
      <c r="C218" s="4" t="s">
        <v>1074</v>
      </c>
      <c r="D218" s="1" t="s">
        <v>1075</v>
      </c>
      <c r="E218" s="1" t="s">
        <v>1076</v>
      </c>
      <c r="F218" s="4" t="s">
        <v>17</v>
      </c>
      <c r="G218" s="1" t="s">
        <v>18</v>
      </c>
      <c r="H218" s="1" t="s">
        <v>19</v>
      </c>
      <c r="I218" s="1" t="s">
        <v>20</v>
      </c>
      <c r="J218" s="1" t="s">
        <v>1077</v>
      </c>
      <c r="K218" s="1" t="s">
        <v>22</v>
      </c>
      <c r="L218" s="1" t="str">
        <f>HYPERLINK("https://files.afu.se/Downloads/Transcripts/Skeptic%20Zone%20(Richard%20Saunders)/2019 12 28 - skepticzonepodcast - The Skeptic Zone %23585 - 29.December.2019_J5lOaDQugMM - transcript (automated).pdf","Transcript Link")</f>
        <v>Transcript Link</v>
      </c>
      <c r="M218" s="2" t="str">
        <f>HYPERLINK("https://files.afu.se/Downloads/Transcripts/Skeptic%20Zone%20(Richard%20Saunders)/2019 12 28 - skepticzonepodcast - The Skeptic Zone %23585 - 29.December.2019_J5lOaDQugMM - transcript (automated).pdf","Transcript Link")</f>
        <v>Transcript Link</v>
      </c>
    </row>
    <row r="219" ht="195" spans="1:13">
      <c r="A219" s="1" t="s">
        <v>1078</v>
      </c>
      <c r="B219" s="1" t="s">
        <v>13</v>
      </c>
      <c r="C219" s="4" t="s">
        <v>1079</v>
      </c>
      <c r="D219" s="1" t="s">
        <v>1080</v>
      </c>
      <c r="E219" s="1" t="s">
        <v>1081</v>
      </c>
      <c r="F219" s="4" t="s">
        <v>17</v>
      </c>
      <c r="G219" s="1" t="s">
        <v>18</v>
      </c>
      <c r="H219" s="1" t="s">
        <v>19</v>
      </c>
      <c r="I219" s="1" t="s">
        <v>20</v>
      </c>
      <c r="J219" s="1" t="s">
        <v>1082</v>
      </c>
      <c r="K219" s="1" t="s">
        <v>22</v>
      </c>
      <c r="L219" s="1" t="str">
        <f>HYPERLINK("https://files.afu.se/Downloads/Transcripts/Skeptic%20Zone%20(Richard%20Saunders)/2019 12 21 - skepticzonepodcast - The Skeptic Zone %23584 - 22.December.2019__8NzBqkFb8k - transcript (automated).pdf","Transcript Link")</f>
        <v>Transcript Link</v>
      </c>
      <c r="M219" s="2" t="str">
        <f>HYPERLINK("https://files.afu.se/Downloads/Transcripts/Skeptic%20Zone%20(Richard%20Saunders)/2019 12 21 - skepticzonepodcast - The Skeptic Zone %23584 - 22.December.2019__8NzBqkFb8k - transcript (automated).pdf","Transcript Link")</f>
        <v>Transcript Link</v>
      </c>
    </row>
    <row r="220" ht="270" spans="1:13">
      <c r="A220" s="1" t="s">
        <v>1083</v>
      </c>
      <c r="B220" s="1" t="s">
        <v>13</v>
      </c>
      <c r="C220" s="4" t="s">
        <v>1084</v>
      </c>
      <c r="D220" s="1" t="s">
        <v>1085</v>
      </c>
      <c r="E220" s="1" t="s">
        <v>1086</v>
      </c>
      <c r="F220" s="4" t="s">
        <v>17</v>
      </c>
      <c r="G220" s="1" t="s">
        <v>18</v>
      </c>
      <c r="H220" s="1" t="s">
        <v>19</v>
      </c>
      <c r="I220" s="1" t="s">
        <v>20</v>
      </c>
      <c r="J220" s="1" t="s">
        <v>1087</v>
      </c>
      <c r="K220" s="1" t="s">
        <v>22</v>
      </c>
      <c r="L220" s="1" t="str">
        <f>HYPERLINK("https://files.afu.se/Downloads/Transcripts/Skeptic%20Zone%20(Richard%20Saunders)/2019 12 14 - skepticzonepodcast - The Skeptic Zone %23583 - 15.December.2019_ajwlDGvRieo - transcript (automated).pdf","Transcript Link")</f>
        <v>Transcript Link</v>
      </c>
      <c r="M220" s="2" t="str">
        <f>HYPERLINK("https://files.afu.se/Downloads/Transcripts/Skeptic%20Zone%20(Richard%20Saunders)/2019 12 14 - skepticzonepodcast - The Skeptic Zone %23583 - 15.December.2019_ajwlDGvRieo - transcript (automated).pdf","Transcript Link")</f>
        <v>Transcript Link</v>
      </c>
    </row>
    <row r="221" ht="255" spans="1:13">
      <c r="A221" s="1" t="s">
        <v>1088</v>
      </c>
      <c r="B221" s="1" t="s">
        <v>13</v>
      </c>
      <c r="C221" s="4" t="s">
        <v>1089</v>
      </c>
      <c r="D221" s="1" t="s">
        <v>1090</v>
      </c>
      <c r="E221" s="1" t="s">
        <v>1091</v>
      </c>
      <c r="F221" s="4" t="s">
        <v>17</v>
      </c>
      <c r="G221" s="1" t="s">
        <v>18</v>
      </c>
      <c r="H221" s="1" t="s">
        <v>19</v>
      </c>
      <c r="I221" s="1" t="s">
        <v>20</v>
      </c>
      <c r="J221" s="1" t="s">
        <v>1092</v>
      </c>
      <c r="K221" s="1" t="s">
        <v>22</v>
      </c>
      <c r="L221" s="1" t="str">
        <f>HYPERLINK("https://files.afu.se/Downloads/Transcripts/Skeptic%20Zone%20(Richard%20Saunders)/2019 12 07 - skepticzonepodcast - The Skeptic Zone %23581 - 8.December.2019_Ivc1TpVlXck - transcript (automated).pdf","Transcript Link")</f>
        <v>Transcript Link</v>
      </c>
      <c r="M221" s="2" t="str">
        <f>HYPERLINK("https://files.afu.se/Downloads/Transcripts/Skeptic%20Zone%20(Richard%20Saunders)/2019 12 07 - skepticzonepodcast - The Skeptic Zone %23581 - 8.December.2019_Ivc1TpVlXck - transcript (automated).pdf","Transcript Link")</f>
        <v>Transcript Link</v>
      </c>
    </row>
    <row r="222" ht="255" spans="1:13">
      <c r="A222" s="1" t="s">
        <v>1093</v>
      </c>
      <c r="B222" s="1" t="s">
        <v>13</v>
      </c>
      <c r="C222" s="4" t="s">
        <v>1094</v>
      </c>
      <c r="D222" s="1" t="s">
        <v>1095</v>
      </c>
      <c r="E222" s="1" t="s">
        <v>1096</v>
      </c>
      <c r="F222" s="4" t="s">
        <v>17</v>
      </c>
      <c r="G222" s="1" t="s">
        <v>18</v>
      </c>
      <c r="H222" s="1" t="s">
        <v>19</v>
      </c>
      <c r="I222" s="1" t="s">
        <v>20</v>
      </c>
      <c r="J222" s="1" t="s">
        <v>1097</v>
      </c>
      <c r="K222" s="1" t="s">
        <v>22</v>
      </c>
      <c r="L222" s="1" t="str">
        <f>HYPERLINK("https://files.afu.se/Downloads/Transcripts/Skeptic%20Zone%20(Richard%20Saunders)/2019 11 30 - skepticzonepodcast - The Skeptic Zone %23581 - 1.December.2019_Ep_IXHUYgPo - transcript (automated).pdf","Transcript Link")</f>
        <v>Transcript Link</v>
      </c>
      <c r="M222" s="2" t="str">
        <f>HYPERLINK("https://files.afu.se/Downloads/Transcripts/Skeptic%20Zone%20(Richard%20Saunders)/2019 11 30 - skepticzonepodcast - The Skeptic Zone %23581 - 1.December.2019_Ep_IXHUYgPo - transcript (automated).pdf","Transcript Link")</f>
        <v>Transcript Link</v>
      </c>
    </row>
    <row r="223" ht="409.5" spans="1:13">
      <c r="A223" s="1" t="s">
        <v>1098</v>
      </c>
      <c r="B223" s="1" t="s">
        <v>13</v>
      </c>
      <c r="C223" s="4" t="s">
        <v>1099</v>
      </c>
      <c r="D223" s="1" t="s">
        <v>1100</v>
      </c>
      <c r="E223" s="1" t="s">
        <v>1101</v>
      </c>
      <c r="F223" s="4" t="s">
        <v>17</v>
      </c>
      <c r="G223" s="1" t="s">
        <v>18</v>
      </c>
      <c r="H223" s="1" t="s">
        <v>19</v>
      </c>
      <c r="I223" s="1" t="s">
        <v>20</v>
      </c>
      <c r="J223" s="1" t="s">
        <v>1102</v>
      </c>
      <c r="K223" s="1" t="s">
        <v>22</v>
      </c>
      <c r="L223" s="1" t="str">
        <f>HYPERLINK("https://files.afu.se/Downloads/Transcripts/Skeptic%20Zone%20(Richard%20Saunders)/2019 11 23 - skepticzonepodcast - The Skeptic Zone %23580 - 24.November.2019_dJW60ax1Rkw - transcript (automated).pdf","Transcript Link")</f>
        <v>Transcript Link</v>
      </c>
      <c r="M223" s="2" t="str">
        <f>HYPERLINK("https://files.afu.se/Downloads/Transcripts/Skeptic%20Zone%20(Richard%20Saunders)/2019 11 23 - skepticzonepodcast - The Skeptic Zone %23580 - 24.November.2019_dJW60ax1Rkw - transcript (automated).pdf","Transcript Link")</f>
        <v>Transcript Link</v>
      </c>
    </row>
    <row r="224" ht="409.5" spans="1:13">
      <c r="A224" s="1" t="s">
        <v>1103</v>
      </c>
      <c r="B224" s="1" t="s">
        <v>13</v>
      </c>
      <c r="C224" s="4" t="s">
        <v>1104</v>
      </c>
      <c r="D224" s="1" t="s">
        <v>1105</v>
      </c>
      <c r="E224" s="1" t="s">
        <v>1106</v>
      </c>
      <c r="F224" s="4" t="s">
        <v>17</v>
      </c>
      <c r="G224" s="1" t="s">
        <v>18</v>
      </c>
      <c r="H224" s="1" t="s">
        <v>19</v>
      </c>
      <c r="I224" s="1" t="s">
        <v>20</v>
      </c>
      <c r="J224" s="1" t="s">
        <v>1107</v>
      </c>
      <c r="K224" s="1" t="s">
        <v>22</v>
      </c>
      <c r="L224" s="1" t="str">
        <f>HYPERLINK("https://files.afu.se/Downloads/Transcripts/Skeptic%20Zone%20(Richard%20Saunders)/2019 11 16 - skepticzonepodcast - The Skeptic Zone %23579 - 17.November.2019_BZQUbBd2SwI - transcript (automated).pdf","Transcript Link")</f>
        <v>Transcript Link</v>
      </c>
      <c r="M224" s="2" t="str">
        <f>HYPERLINK("https://files.afu.se/Downloads/Transcripts/Skeptic%20Zone%20(Richard%20Saunders)/2019 11 16 - skepticzonepodcast - The Skeptic Zone %23579 - 17.November.2019_BZQUbBd2SwI - transcript (automated).pdf","Transcript Link")</f>
        <v>Transcript Link</v>
      </c>
    </row>
    <row r="225" ht="409.5" spans="1:13">
      <c r="A225" s="1" t="s">
        <v>1108</v>
      </c>
      <c r="B225" s="1" t="s">
        <v>13</v>
      </c>
      <c r="C225" s="4" t="s">
        <v>1109</v>
      </c>
      <c r="D225" s="1" t="s">
        <v>1110</v>
      </c>
      <c r="E225" s="1" t="s">
        <v>1111</v>
      </c>
      <c r="F225" s="4" t="s">
        <v>17</v>
      </c>
      <c r="G225" s="1" t="s">
        <v>18</v>
      </c>
      <c r="H225" s="1" t="s">
        <v>19</v>
      </c>
      <c r="I225" s="1" t="s">
        <v>20</v>
      </c>
      <c r="J225" s="1" t="s">
        <v>1112</v>
      </c>
      <c r="K225" s="1" t="s">
        <v>22</v>
      </c>
      <c r="L225" s="1" t="str">
        <f>HYPERLINK("https://files.afu.se/Downloads/Transcripts/Skeptic%20Zone%20(Richard%20Saunders)/2019 11 09 - skepticzonepodcast - The Skeptic Zone %23578 - 10.November.2019_VzHQb9l5iFw - transcript (automated).pdf","Transcript Link")</f>
        <v>Transcript Link</v>
      </c>
      <c r="M225" s="2" t="str">
        <f>HYPERLINK("https://files.afu.se/Downloads/Transcripts/Skeptic%20Zone%20(Richard%20Saunders)/2019 11 09 - skepticzonepodcast - The Skeptic Zone %23578 - 10.November.2019_VzHQb9l5iFw - transcript (automated).pdf","Transcript Link")</f>
        <v>Transcript Link</v>
      </c>
    </row>
    <row r="226" ht="409.5" spans="1:13">
      <c r="A226" s="1" t="s">
        <v>1113</v>
      </c>
      <c r="B226" s="1" t="s">
        <v>13</v>
      </c>
      <c r="C226" s="4" t="s">
        <v>1114</v>
      </c>
      <c r="D226" s="1" t="s">
        <v>1115</v>
      </c>
      <c r="E226" s="1" t="s">
        <v>1116</v>
      </c>
      <c r="F226" s="4" t="s">
        <v>17</v>
      </c>
      <c r="G226" s="1" t="s">
        <v>18</v>
      </c>
      <c r="H226" s="1" t="s">
        <v>19</v>
      </c>
      <c r="I226" s="1" t="s">
        <v>20</v>
      </c>
      <c r="J226" s="1" t="s">
        <v>1117</v>
      </c>
      <c r="K226" s="1" t="s">
        <v>22</v>
      </c>
      <c r="L226" s="1" t="str">
        <f>HYPERLINK("https://files.afu.se/Downloads/Transcripts/Skeptic%20Zone%20(Richard%20Saunders)/2019 11 02 - skepticzonepodcast - The Skeptic Zone %23577 - 3.November.2019_sr3YNvuS9LY - transcript (automated).pdf","Transcript Link")</f>
        <v>Transcript Link</v>
      </c>
      <c r="M226" s="2" t="str">
        <f>HYPERLINK("https://files.afu.se/Downloads/Transcripts/Skeptic%20Zone%20(Richard%20Saunders)/2019 11 02 - skepticzonepodcast - The Skeptic Zone %23577 - 3.November.2019_sr3YNvuS9LY - transcript (automated).pdf","Transcript Link")</f>
        <v>Transcript Link</v>
      </c>
    </row>
    <row r="227" ht="345" spans="1:13">
      <c r="A227" s="1" t="s">
        <v>1118</v>
      </c>
      <c r="B227" s="1" t="s">
        <v>13</v>
      </c>
      <c r="C227" s="4" t="s">
        <v>1119</v>
      </c>
      <c r="D227" s="1" t="s">
        <v>1120</v>
      </c>
      <c r="E227" s="1" t="s">
        <v>1121</v>
      </c>
      <c r="F227" s="4" t="s">
        <v>17</v>
      </c>
      <c r="G227" s="1" t="s">
        <v>18</v>
      </c>
      <c r="H227" s="1" t="s">
        <v>19</v>
      </c>
      <c r="I227" s="1" t="s">
        <v>20</v>
      </c>
      <c r="J227" s="1" t="s">
        <v>1122</v>
      </c>
      <c r="K227" s="1" t="s">
        <v>22</v>
      </c>
      <c r="L227" s="1" t="str">
        <f>HYPERLINK("https://files.afu.se/Downloads/Transcripts/Skeptic%20Zone%20(Richard%20Saunders)/2019 10 27 - skepticzonepodcast - The Skeptic Zone %23576 - 27.October.2019_v0VEH9hDOd8 - transcript (automated).pdf","Transcript Link")</f>
        <v>Transcript Link</v>
      </c>
      <c r="M227" s="2" t="str">
        <f>HYPERLINK("https://files.afu.se/Downloads/Transcripts/Skeptic%20Zone%20(Richard%20Saunders)/2019 10 27 - skepticzonepodcast - The Skeptic Zone %23576 - 27.October.2019_v0VEH9hDOd8 - transcript (automated).pdf","Transcript Link")</f>
        <v>Transcript Link</v>
      </c>
    </row>
    <row r="228" ht="315" spans="1:13">
      <c r="A228" s="1" t="s">
        <v>1123</v>
      </c>
      <c r="B228" s="1" t="s">
        <v>13</v>
      </c>
      <c r="C228" s="4" t="s">
        <v>1124</v>
      </c>
      <c r="D228" s="1" t="s">
        <v>1125</v>
      </c>
      <c r="E228" s="1" t="s">
        <v>1126</v>
      </c>
      <c r="F228" s="4" t="s">
        <v>17</v>
      </c>
      <c r="G228" s="1" t="s">
        <v>18</v>
      </c>
      <c r="H228" s="1" t="s">
        <v>19</v>
      </c>
      <c r="I228" s="1" t="s">
        <v>20</v>
      </c>
      <c r="J228" s="1" t="s">
        <v>1127</v>
      </c>
      <c r="K228" s="1" t="s">
        <v>22</v>
      </c>
      <c r="L228" s="1" t="str">
        <f>HYPERLINK("https://files.afu.se/Downloads/Transcripts/Skeptic%20Zone%20(Richard%20Saunders)/2019 10 19 - skepticzonepodcast - The Skeptic Zone %23575 - 20.October.2019_1s1WsH0pdMk - transcript (automated).pdf","Transcript Link")</f>
        <v>Transcript Link</v>
      </c>
      <c r="M228" s="2" t="str">
        <f>HYPERLINK("https://files.afu.se/Downloads/Transcripts/Skeptic%20Zone%20(Richard%20Saunders)/2019 10 19 - skepticzonepodcast - The Skeptic Zone %23575 - 20.October.2019_1s1WsH0pdMk - transcript (automated).pdf","Transcript Link")</f>
        <v>Transcript Link</v>
      </c>
    </row>
    <row r="229" ht="409.5" spans="1:13">
      <c r="A229" s="1" t="s">
        <v>1128</v>
      </c>
      <c r="B229" s="1" t="s">
        <v>13</v>
      </c>
      <c r="C229" s="4" t="s">
        <v>1129</v>
      </c>
      <c r="D229" s="1" t="s">
        <v>1130</v>
      </c>
      <c r="E229" s="1" t="s">
        <v>1131</v>
      </c>
      <c r="F229" s="4" t="s">
        <v>17</v>
      </c>
      <c r="G229" s="1" t="s">
        <v>18</v>
      </c>
      <c r="H229" s="1" t="s">
        <v>19</v>
      </c>
      <c r="I229" s="1" t="s">
        <v>20</v>
      </c>
      <c r="J229" s="1" t="s">
        <v>1132</v>
      </c>
      <c r="K229" s="1" t="s">
        <v>22</v>
      </c>
      <c r="L229" s="1" t="str">
        <f>HYPERLINK("https://files.afu.se/Downloads/Transcripts/Skeptic%20Zone%20(Richard%20Saunders)/2019 10 12 - skepticzonepodcast - The Skeptic Zone %23574 - 13.October.2019_ASBL9h-W9xA - transcript (automated).pdf","Transcript Link")</f>
        <v>Transcript Link</v>
      </c>
      <c r="M229" s="2" t="str">
        <f>HYPERLINK("https://files.afu.se/Downloads/Transcripts/Skeptic%20Zone%20(Richard%20Saunders)/2019 10 12 - skepticzonepodcast - The Skeptic Zone %23574 - 13.October.2019_ASBL9h-W9xA - transcript (automated).pdf","Transcript Link")</f>
        <v>Transcript Link</v>
      </c>
    </row>
    <row r="230" ht="409.5" spans="1:13">
      <c r="A230" s="1" t="s">
        <v>1133</v>
      </c>
      <c r="B230" s="1" t="s">
        <v>13</v>
      </c>
      <c r="C230" s="4" t="s">
        <v>1134</v>
      </c>
      <c r="D230" s="1" t="s">
        <v>1135</v>
      </c>
      <c r="E230" s="1" t="s">
        <v>1136</v>
      </c>
      <c r="F230" s="4" t="s">
        <v>17</v>
      </c>
      <c r="G230" s="1" t="s">
        <v>18</v>
      </c>
      <c r="H230" s="1" t="s">
        <v>19</v>
      </c>
      <c r="I230" s="1" t="s">
        <v>20</v>
      </c>
      <c r="J230" s="1" t="s">
        <v>1137</v>
      </c>
      <c r="K230" s="1" t="s">
        <v>22</v>
      </c>
      <c r="L230" s="1" t="str">
        <f>HYPERLINK("https://files.afu.se/Downloads/Transcripts/Skeptic%20Zone%20(Richard%20Saunders)/2019 10 05 - skepticzonepodcast - The Skeptic Zone %23573 - 6.October.2019_CXfVTYPF230 - transcript (automated).pdf","Transcript Link")</f>
        <v>Transcript Link</v>
      </c>
      <c r="M230" s="2" t="str">
        <f>HYPERLINK("https://files.afu.se/Downloads/Transcripts/Skeptic%20Zone%20(Richard%20Saunders)/2019 10 05 - skepticzonepodcast - The Skeptic Zone %23573 - 6.October.2019_CXfVTYPF230 - transcript (automated).pdf","Transcript Link")</f>
        <v>Transcript Link</v>
      </c>
    </row>
    <row r="231" ht="409.5" spans="1:13">
      <c r="A231" s="1" t="s">
        <v>1138</v>
      </c>
      <c r="B231" s="1" t="s">
        <v>13</v>
      </c>
      <c r="C231" s="4" t="s">
        <v>1139</v>
      </c>
      <c r="D231" s="1" t="s">
        <v>1140</v>
      </c>
      <c r="E231" s="1" t="s">
        <v>1141</v>
      </c>
      <c r="F231" s="4" t="s">
        <v>17</v>
      </c>
      <c r="G231" s="1" t="s">
        <v>18</v>
      </c>
      <c r="H231" s="1" t="s">
        <v>19</v>
      </c>
      <c r="I231" s="1" t="s">
        <v>20</v>
      </c>
      <c r="J231" s="1" t="s">
        <v>1142</v>
      </c>
      <c r="K231" s="1" t="s">
        <v>22</v>
      </c>
      <c r="L231" s="1" t="str">
        <f>HYPERLINK("https://files.afu.se/Downloads/Transcripts/Skeptic%20Zone%20(Richard%20Saunders)/2019 10 04 - skepticzonepodcast - The Skeptic Zone %23572 - 29.September.2019_0sxuvQ6IokA - transcript (automated).pdf","Transcript Link")</f>
        <v>Transcript Link</v>
      </c>
      <c r="M231" s="2" t="str">
        <f>HYPERLINK("https://files.afu.se/Downloads/Transcripts/Skeptic%20Zone%20(Richard%20Saunders)/2019 10 04 - skepticzonepodcast - The Skeptic Zone %23572 - 29.September.2019_0sxuvQ6IokA - transcript (automated).pdf","Transcript Link")</f>
        <v>Transcript Link</v>
      </c>
    </row>
    <row r="232" ht="409.5" spans="1:13">
      <c r="A232" s="1" t="s">
        <v>1143</v>
      </c>
      <c r="B232" s="1" t="s">
        <v>13</v>
      </c>
      <c r="C232" s="4" t="s">
        <v>1144</v>
      </c>
      <c r="D232" s="1" t="s">
        <v>1145</v>
      </c>
      <c r="E232" s="1" t="s">
        <v>1146</v>
      </c>
      <c r="F232" s="4" t="s">
        <v>17</v>
      </c>
      <c r="G232" s="1" t="s">
        <v>18</v>
      </c>
      <c r="H232" s="1" t="s">
        <v>19</v>
      </c>
      <c r="I232" s="1" t="s">
        <v>20</v>
      </c>
      <c r="J232" s="1" t="s">
        <v>1147</v>
      </c>
      <c r="K232" s="1" t="s">
        <v>22</v>
      </c>
      <c r="L232" s="1" t="str">
        <f>HYPERLINK("https://files.afu.se/Downloads/Transcripts/Skeptic%20Zone%20(Richard%20Saunders)/2019 09 22 - skepticzonepodcast - The Skeptic Zone %23571 - 22.September.2019_QLly_VEWeRQ - transcript (automated).pdf","Transcript Link")</f>
        <v>Transcript Link</v>
      </c>
      <c r="M232" s="2" t="str">
        <f>HYPERLINK("https://files.afu.se/Downloads/Transcripts/Skeptic%20Zone%20(Richard%20Saunders)/2019 09 22 - skepticzonepodcast - The Skeptic Zone %23571 - 22.September.2019_QLly_VEWeRQ - transcript (automated).pdf","Transcript Link")</f>
        <v>Transcript Link</v>
      </c>
    </row>
    <row r="233" ht="409.5" spans="1:13">
      <c r="A233" s="1" t="s">
        <v>1148</v>
      </c>
      <c r="B233" s="1" t="s">
        <v>13</v>
      </c>
      <c r="C233" s="4" t="s">
        <v>1149</v>
      </c>
      <c r="D233" s="1" t="s">
        <v>1150</v>
      </c>
      <c r="E233" s="1" t="s">
        <v>1151</v>
      </c>
      <c r="F233" s="4" t="s">
        <v>17</v>
      </c>
      <c r="G233" s="1" t="s">
        <v>18</v>
      </c>
      <c r="H233" s="1" t="s">
        <v>19</v>
      </c>
      <c r="I233" s="1" t="s">
        <v>20</v>
      </c>
      <c r="J233" s="1" t="s">
        <v>1152</v>
      </c>
      <c r="K233" s="1" t="s">
        <v>22</v>
      </c>
      <c r="L233" s="1" t="str">
        <f>HYPERLINK("https://files.afu.se/Downloads/Transcripts/Skeptic%20Zone%20(Richard%20Saunders)/2019 09 14 - skepticzonepodcast - The Skeptic Zone %23570 - 15.September.2019_NZLIrs7FRUQ - transcript (automated).pdf","Transcript Link")</f>
        <v>Transcript Link</v>
      </c>
      <c r="M233" s="2" t="str">
        <f>HYPERLINK("https://files.afu.se/Downloads/Transcripts/Skeptic%20Zone%20(Richard%20Saunders)/2019 09 14 - skepticzonepodcast - The Skeptic Zone %23570 - 15.September.2019_NZLIrs7FRUQ - transcript (automated).pdf","Transcript Link")</f>
        <v>Transcript Link</v>
      </c>
    </row>
    <row r="234" ht="409.5" spans="1:13">
      <c r="A234" s="1" t="s">
        <v>1153</v>
      </c>
      <c r="B234" s="1" t="s">
        <v>13</v>
      </c>
      <c r="C234" s="4" t="s">
        <v>1154</v>
      </c>
      <c r="D234" s="1" t="s">
        <v>1155</v>
      </c>
      <c r="E234" s="1" t="s">
        <v>1156</v>
      </c>
      <c r="F234" s="4" t="s">
        <v>17</v>
      </c>
      <c r="G234" s="1" t="s">
        <v>18</v>
      </c>
      <c r="H234" s="1" t="s">
        <v>19</v>
      </c>
      <c r="I234" s="1" t="s">
        <v>20</v>
      </c>
      <c r="J234" s="1" t="s">
        <v>1157</v>
      </c>
      <c r="K234" s="1" t="s">
        <v>22</v>
      </c>
      <c r="L234" s="1" t="str">
        <f>HYPERLINK("https://files.afu.se/Downloads/Transcripts/Skeptic%20Zone%20(Richard%20Saunders)/2019 09 07 - skepticzonepodcast - The Skeptic Zone %23569 - 8.September.2019_D4IkEXbcmHM - transcript (automated).pdf","Transcript Link")</f>
        <v>Transcript Link</v>
      </c>
      <c r="M234" s="2" t="str">
        <f>HYPERLINK("https://files.afu.se/Downloads/Transcripts/Skeptic%20Zone%20(Richard%20Saunders)/2019 09 07 - skepticzonepodcast - The Skeptic Zone %23569 - 8.September.2019_D4IkEXbcmHM - transcript (automated).pdf","Transcript Link")</f>
        <v>Transcript Link</v>
      </c>
    </row>
    <row r="235" ht="360" spans="1:13">
      <c r="A235" s="1" t="s">
        <v>1158</v>
      </c>
      <c r="B235" s="1" t="s">
        <v>13</v>
      </c>
      <c r="C235" s="4" t="s">
        <v>1159</v>
      </c>
      <c r="D235" s="1" t="s">
        <v>1160</v>
      </c>
      <c r="E235" s="1" t="s">
        <v>1161</v>
      </c>
      <c r="F235" s="4" t="s">
        <v>17</v>
      </c>
      <c r="G235" s="1" t="s">
        <v>18</v>
      </c>
      <c r="H235" s="1" t="s">
        <v>19</v>
      </c>
      <c r="I235" s="1" t="s">
        <v>20</v>
      </c>
      <c r="J235" s="1" t="s">
        <v>1162</v>
      </c>
      <c r="K235" s="1" t="s">
        <v>22</v>
      </c>
      <c r="L235" s="1" t="str">
        <f>HYPERLINK("https://files.afu.se/Downloads/Transcripts/Skeptic%20Zone%20(Richard%20Saunders)/2019 08 31 - skepticzonepodcast - The Skeptic Zone %23567 - 1.September.2019_IPYJ5E0eqb4 - transcript (automated).pdf","Transcript Link")</f>
        <v>Transcript Link</v>
      </c>
      <c r="M235" s="2" t="str">
        <f>HYPERLINK("https://files.afu.se/Downloads/Transcripts/Skeptic%20Zone%20(Richard%20Saunders)/2019 08 31 - skepticzonepodcast - The Skeptic Zone %23567 - 1.September.2019_IPYJ5E0eqb4 - transcript (automated).pdf","Transcript Link")</f>
        <v>Transcript Link</v>
      </c>
    </row>
    <row r="236" ht="409.5" spans="1:13">
      <c r="A236" s="1" t="s">
        <v>1163</v>
      </c>
      <c r="B236" s="1" t="s">
        <v>13</v>
      </c>
      <c r="C236" s="4" t="s">
        <v>1164</v>
      </c>
      <c r="D236" s="1" t="s">
        <v>1165</v>
      </c>
      <c r="E236" s="1" t="s">
        <v>1166</v>
      </c>
      <c r="F236" s="4" t="s">
        <v>17</v>
      </c>
      <c r="G236" s="1" t="s">
        <v>18</v>
      </c>
      <c r="H236" s="1" t="s">
        <v>19</v>
      </c>
      <c r="I236" s="1" t="s">
        <v>20</v>
      </c>
      <c r="J236" s="1" t="s">
        <v>1167</v>
      </c>
      <c r="K236" s="1" t="s">
        <v>22</v>
      </c>
      <c r="L236" s="1" t="str">
        <f>HYPERLINK("https://files.afu.se/Downloads/Transcripts/Skeptic%20Zone%20(Richard%20Saunders)/2019 08 24 - skepticzonepodcast - The Skeptic Zone %23566 - 25.August.2019_0ibXRTNE1z4 - transcript (automated).pdf","Transcript Link")</f>
        <v>Transcript Link</v>
      </c>
      <c r="M236" s="2" t="str">
        <f>HYPERLINK("https://files.afu.se/Downloads/Transcripts/Skeptic%20Zone%20(Richard%20Saunders)/2019 08 24 - skepticzonepodcast - The Skeptic Zone %23566 - 25.August.2019_0ibXRTNE1z4 - transcript (automated).pdf","Transcript Link")</f>
        <v>Transcript Link</v>
      </c>
    </row>
    <row r="237" ht="409.5" spans="1:13">
      <c r="A237" s="1" t="s">
        <v>1168</v>
      </c>
      <c r="B237" s="1" t="s">
        <v>13</v>
      </c>
      <c r="C237" s="4" t="s">
        <v>1169</v>
      </c>
      <c r="D237" s="1" t="s">
        <v>1170</v>
      </c>
      <c r="E237" s="1" t="s">
        <v>1171</v>
      </c>
      <c r="F237" s="4" t="s">
        <v>17</v>
      </c>
      <c r="G237" s="1" t="s">
        <v>18</v>
      </c>
      <c r="H237" s="1" t="s">
        <v>19</v>
      </c>
      <c r="I237" s="1" t="s">
        <v>20</v>
      </c>
      <c r="J237" s="1" t="s">
        <v>1172</v>
      </c>
      <c r="K237" s="1" t="s">
        <v>22</v>
      </c>
      <c r="L237" s="1" t="str">
        <f>HYPERLINK("https://files.afu.se/Downloads/Transcripts/Skeptic%20Zone%20(Richard%20Saunders)/2019 08 17 - skepticzonepodcast - The Skeptic Zone %23565 - 18.August.2019_Z8rShWyzGAA - transcript (automated).pdf","Transcript Link")</f>
        <v>Transcript Link</v>
      </c>
      <c r="M237" s="2" t="str">
        <f>HYPERLINK("https://files.afu.se/Downloads/Transcripts/Skeptic%20Zone%20(Richard%20Saunders)/2019 08 17 - skepticzonepodcast - The Skeptic Zone %23565 - 18.August.2019_Z8rShWyzGAA - transcript (automated).pdf","Transcript Link")</f>
        <v>Transcript Link</v>
      </c>
    </row>
    <row r="238" ht="409.5" spans="1:13">
      <c r="A238" s="1" t="s">
        <v>1173</v>
      </c>
      <c r="B238" s="1" t="s">
        <v>13</v>
      </c>
      <c r="C238" s="4" t="s">
        <v>1174</v>
      </c>
      <c r="D238" s="1" t="s">
        <v>1175</v>
      </c>
      <c r="E238" s="1" t="s">
        <v>1176</v>
      </c>
      <c r="F238" s="4" t="s">
        <v>17</v>
      </c>
      <c r="G238" s="1" t="s">
        <v>18</v>
      </c>
      <c r="H238" s="1" t="s">
        <v>19</v>
      </c>
      <c r="I238" s="1" t="s">
        <v>20</v>
      </c>
      <c r="J238" s="1" t="s">
        <v>1177</v>
      </c>
      <c r="K238" s="1" t="s">
        <v>22</v>
      </c>
      <c r="L238" s="1" t="str">
        <f>HYPERLINK("https://files.afu.se/Downloads/Transcripts/Skeptic%20Zone%20(Richard%20Saunders)/2019 08 10 - skepticzonepodcast - The Skeptic Zone %23564 - 11.August.2019_nvubkh0EMpM - transcript (automated).pdf","Transcript Link")</f>
        <v>Transcript Link</v>
      </c>
      <c r="M238" s="2" t="str">
        <f>HYPERLINK("https://files.afu.se/Downloads/Transcripts/Skeptic%20Zone%20(Richard%20Saunders)/2019 08 10 - skepticzonepodcast - The Skeptic Zone %23564 - 11.August.2019_nvubkh0EMpM - transcript (automated).pdf","Transcript Link")</f>
        <v>Transcript Link</v>
      </c>
    </row>
    <row r="239" ht="409.5" spans="1:13">
      <c r="A239" s="1" t="s">
        <v>1178</v>
      </c>
      <c r="B239" s="1" t="s">
        <v>13</v>
      </c>
      <c r="C239" s="4" t="s">
        <v>1179</v>
      </c>
      <c r="D239" s="1" t="s">
        <v>1180</v>
      </c>
      <c r="E239" s="1" t="s">
        <v>1181</v>
      </c>
      <c r="F239" s="4" t="s">
        <v>17</v>
      </c>
      <c r="G239" s="1" t="s">
        <v>18</v>
      </c>
      <c r="H239" s="1" t="s">
        <v>19</v>
      </c>
      <c r="I239" s="1" t="s">
        <v>20</v>
      </c>
      <c r="J239" s="1" t="s">
        <v>1182</v>
      </c>
      <c r="K239" s="1" t="s">
        <v>22</v>
      </c>
      <c r="L239" s="1" t="str">
        <f>HYPERLINK("https://files.afu.se/Downloads/Transcripts/Skeptic%20Zone%20(Richard%20Saunders)/2019 08 03 - skepticzonepodcast - The Skeptic Zone %23563 - 4.August.2019_8cHbU7Tfkt0 - transcript (automated).pdf","Transcript Link")</f>
        <v>Transcript Link</v>
      </c>
      <c r="M239" s="2" t="str">
        <f>HYPERLINK("https://files.afu.se/Downloads/Transcripts/Skeptic%20Zone%20(Richard%20Saunders)/2019 08 03 - skepticzonepodcast - The Skeptic Zone %23563 - 4.August.2019_8cHbU7Tfkt0 - transcript (automated).pdf","Transcript Link")</f>
        <v>Transcript Link</v>
      </c>
    </row>
    <row r="240" ht="409.5" spans="1:13">
      <c r="A240" s="1" t="s">
        <v>1183</v>
      </c>
      <c r="B240" s="1" t="s">
        <v>13</v>
      </c>
      <c r="C240" s="4" t="s">
        <v>1184</v>
      </c>
      <c r="D240" s="1" t="s">
        <v>1185</v>
      </c>
      <c r="E240" s="1" t="s">
        <v>1186</v>
      </c>
      <c r="F240" s="4" t="s">
        <v>17</v>
      </c>
      <c r="G240" s="1" t="s">
        <v>18</v>
      </c>
      <c r="H240" s="1" t="s">
        <v>19</v>
      </c>
      <c r="I240" s="1" t="s">
        <v>20</v>
      </c>
      <c r="J240" s="1" t="s">
        <v>1187</v>
      </c>
      <c r="K240" s="1" t="s">
        <v>22</v>
      </c>
      <c r="L240" s="1" t="str">
        <f>HYPERLINK("https://files.afu.se/Downloads/Transcripts/Skeptic%20Zone%20(Richard%20Saunders)/2019 07 27 - skepticzonepodcast - The Skeptic Zone %23562 - 28.July.2019_3cQ31P1_8lc - transcript (automated).pdf","Transcript Link")</f>
        <v>Transcript Link</v>
      </c>
      <c r="M240" s="2" t="str">
        <f>HYPERLINK("https://files.afu.se/Downloads/Transcripts/Skeptic%20Zone%20(Richard%20Saunders)/2019 07 27 - skepticzonepodcast - The Skeptic Zone %23562 - 28.July.2019_3cQ31P1_8lc - transcript (automated).pdf","Transcript Link")</f>
        <v>Transcript Link</v>
      </c>
    </row>
    <row r="241" ht="409.5" spans="1:13">
      <c r="A241" s="1" t="s">
        <v>1188</v>
      </c>
      <c r="B241" s="1" t="s">
        <v>13</v>
      </c>
      <c r="C241" s="4" t="s">
        <v>1189</v>
      </c>
      <c r="D241" s="1" t="s">
        <v>1190</v>
      </c>
      <c r="E241" s="1" t="s">
        <v>1191</v>
      </c>
      <c r="F241" s="4" t="s">
        <v>17</v>
      </c>
      <c r="G241" s="1" t="s">
        <v>18</v>
      </c>
      <c r="H241" s="1" t="s">
        <v>19</v>
      </c>
      <c r="I241" s="1" t="s">
        <v>20</v>
      </c>
      <c r="J241" s="1" t="s">
        <v>1192</v>
      </c>
      <c r="K241" s="1" t="s">
        <v>22</v>
      </c>
      <c r="L241" s="1" t="str">
        <f>HYPERLINK("https://files.afu.se/Downloads/Transcripts/Skeptic%20Zone%20(Richard%20Saunders)/2019 07 20 - skepticzonepodcast - The Skeptic Zone %23561 - 21.July.2019_NI6Bz3fsyqw - transcript (automated).pdf","Transcript Link")</f>
        <v>Transcript Link</v>
      </c>
      <c r="M241" s="2" t="str">
        <f>HYPERLINK("https://files.afu.se/Downloads/Transcripts/Skeptic%20Zone%20(Richard%20Saunders)/2019 07 20 - skepticzonepodcast - The Skeptic Zone %23561 - 21.July.2019_NI6Bz3fsyqw - transcript (automated).pdf","Transcript Link")</f>
        <v>Transcript Link</v>
      </c>
    </row>
    <row r="242" ht="409.5" spans="1:13">
      <c r="A242" s="1" t="s">
        <v>1193</v>
      </c>
      <c r="B242" s="1" t="s">
        <v>13</v>
      </c>
      <c r="C242" s="4" t="s">
        <v>1194</v>
      </c>
      <c r="D242" s="1" t="s">
        <v>1195</v>
      </c>
      <c r="E242" s="1" t="s">
        <v>1196</v>
      </c>
      <c r="F242" s="4" t="s">
        <v>17</v>
      </c>
      <c r="G242" s="1" t="s">
        <v>18</v>
      </c>
      <c r="H242" s="1" t="s">
        <v>19</v>
      </c>
      <c r="I242" s="1" t="s">
        <v>20</v>
      </c>
      <c r="J242" s="1" t="s">
        <v>1197</v>
      </c>
      <c r="K242" s="1" t="s">
        <v>22</v>
      </c>
      <c r="L242" s="1" t="str">
        <f>HYPERLINK("https://files.afu.se/Downloads/Transcripts/Skeptic%20Zone%20(Richard%20Saunders)/2019 07 13 - skepticzonepodcast - The Skeptic Zone %23560 - 14.July.2019__8bTCDApt50 - transcript (automated).pdf","Transcript Link")</f>
        <v>Transcript Link</v>
      </c>
      <c r="M242" s="2" t="str">
        <f>HYPERLINK("https://files.afu.se/Downloads/Transcripts/Skeptic%20Zone%20(Richard%20Saunders)/2019 07 13 - skepticzonepodcast - The Skeptic Zone %23560 - 14.July.2019__8bTCDApt50 - transcript (automated).pdf","Transcript Link")</f>
        <v>Transcript Link</v>
      </c>
    </row>
    <row r="243" ht="360" spans="1:13">
      <c r="A243" s="1" t="s">
        <v>1198</v>
      </c>
      <c r="B243" s="1" t="s">
        <v>13</v>
      </c>
      <c r="C243" s="4" t="s">
        <v>1199</v>
      </c>
      <c r="D243" s="1" t="s">
        <v>1200</v>
      </c>
      <c r="E243" s="1" t="s">
        <v>1201</v>
      </c>
      <c r="F243" s="4" t="s">
        <v>17</v>
      </c>
      <c r="G243" s="1" t="s">
        <v>18</v>
      </c>
      <c r="H243" s="1" t="s">
        <v>19</v>
      </c>
      <c r="I243" s="1" t="s">
        <v>20</v>
      </c>
      <c r="J243" s="1" t="s">
        <v>1202</v>
      </c>
      <c r="K243" s="1" t="s">
        <v>22</v>
      </c>
      <c r="L243" s="1" t="str">
        <f>HYPERLINK("https://files.afu.se/Downloads/Transcripts/Skeptic%20Zone%20(Richard%20Saunders)/2019 07 06 - skepticzonepodcast - The Skeptic Zone %23559 - 7.July.2019_vyNZpd_PkCc - transcript (automated).pdf","Transcript Link")</f>
        <v>Transcript Link</v>
      </c>
      <c r="M243" s="2" t="str">
        <f>HYPERLINK("https://files.afu.se/Downloads/Transcripts/Skeptic%20Zone%20(Richard%20Saunders)/2019 07 06 - skepticzonepodcast - The Skeptic Zone %23559 - 7.July.2019_vyNZpd_PkCc - transcript (automated).pdf","Transcript Link")</f>
        <v>Transcript Link</v>
      </c>
    </row>
    <row r="244" ht="409.5" spans="1:13">
      <c r="A244" s="1" t="s">
        <v>1203</v>
      </c>
      <c r="B244" s="1" t="s">
        <v>13</v>
      </c>
      <c r="C244" s="4" t="s">
        <v>1204</v>
      </c>
      <c r="D244" s="1" t="s">
        <v>1205</v>
      </c>
      <c r="E244" s="1" t="s">
        <v>1206</v>
      </c>
      <c r="F244" s="4" t="s">
        <v>17</v>
      </c>
      <c r="G244" s="1" t="s">
        <v>18</v>
      </c>
      <c r="H244" s="1" t="s">
        <v>19</v>
      </c>
      <c r="I244" s="1" t="s">
        <v>20</v>
      </c>
      <c r="J244" s="1" t="s">
        <v>1207</v>
      </c>
      <c r="K244" s="1" t="s">
        <v>22</v>
      </c>
      <c r="L244" s="1" t="str">
        <f>HYPERLINK("https://files.afu.se/Downloads/Transcripts/Skeptic%20Zone%20(Richard%20Saunders)/2019 06 29 - skepticzonepodcast - The Skeptic Zone %23558 - 30.June.2019_x_PjwNnsrrI - transcript (automated).pdf","Transcript Link")</f>
        <v>Transcript Link</v>
      </c>
      <c r="M244" s="2" t="str">
        <f>HYPERLINK("https://files.afu.se/Downloads/Transcripts/Skeptic%20Zone%20(Richard%20Saunders)/2019 06 29 - skepticzonepodcast - The Skeptic Zone %23558 - 30.June.2019_x_PjwNnsrrI - transcript (automated).pdf","Transcript Link")</f>
        <v>Transcript Link</v>
      </c>
    </row>
    <row r="245" ht="409.5" spans="1:13">
      <c r="A245" s="1" t="s">
        <v>1208</v>
      </c>
      <c r="B245" s="1" t="s">
        <v>13</v>
      </c>
      <c r="C245" s="4" t="s">
        <v>1209</v>
      </c>
      <c r="D245" s="1" t="s">
        <v>1210</v>
      </c>
      <c r="E245" s="1" t="s">
        <v>1211</v>
      </c>
      <c r="F245" s="4" t="s">
        <v>17</v>
      </c>
      <c r="G245" s="1" t="s">
        <v>18</v>
      </c>
      <c r="H245" s="1" t="s">
        <v>19</v>
      </c>
      <c r="I245" s="1" t="s">
        <v>20</v>
      </c>
      <c r="J245" s="1" t="s">
        <v>1212</v>
      </c>
      <c r="K245" s="1" t="s">
        <v>22</v>
      </c>
      <c r="L245" s="1" t="str">
        <f>HYPERLINK("https://files.afu.se/Downloads/Transcripts/Skeptic%20Zone%20(Richard%20Saunders)/2019 06 22 - skepticzonepodcast - The Skeptic Zone %23557 - 23.June.2019_uP8xpPtE7RU - transcript (automated).pdf","Transcript Link")</f>
        <v>Transcript Link</v>
      </c>
      <c r="M245" s="2" t="str">
        <f>HYPERLINK("https://files.afu.se/Downloads/Transcripts/Skeptic%20Zone%20(Richard%20Saunders)/2019 06 22 - skepticzonepodcast - The Skeptic Zone %23557 - 23.June.2019_uP8xpPtE7RU - transcript (automated).pdf","Transcript Link")</f>
        <v>Transcript Link</v>
      </c>
    </row>
    <row r="246" ht="409.5" spans="1:13">
      <c r="A246" s="1" t="s">
        <v>1213</v>
      </c>
      <c r="B246" s="1" t="s">
        <v>13</v>
      </c>
      <c r="C246" s="4" t="s">
        <v>1214</v>
      </c>
      <c r="D246" s="1" t="s">
        <v>1215</v>
      </c>
      <c r="E246" s="1" t="s">
        <v>1216</v>
      </c>
      <c r="F246" s="4" t="s">
        <v>17</v>
      </c>
      <c r="G246" s="1" t="s">
        <v>18</v>
      </c>
      <c r="H246" s="1" t="s">
        <v>19</v>
      </c>
      <c r="I246" s="1" t="s">
        <v>20</v>
      </c>
      <c r="J246" s="1" t="s">
        <v>1217</v>
      </c>
      <c r="K246" s="1" t="s">
        <v>22</v>
      </c>
      <c r="L246" s="1" t="str">
        <f>HYPERLINK("https://files.afu.se/Downloads/Transcripts/Skeptic%20Zone%20(Richard%20Saunders)/2019 06 15 - skepticzonepodcast - The Skeptic Zone %23556 - 16.June.2019_EPHhbFbX9y0 - transcript (automated).pdf","Transcript Link")</f>
        <v>Transcript Link</v>
      </c>
      <c r="M246" s="2" t="str">
        <f>HYPERLINK("https://files.afu.se/Downloads/Transcripts/Skeptic%20Zone%20(Richard%20Saunders)/2019 06 15 - skepticzonepodcast - The Skeptic Zone %23556 - 16.June.2019_EPHhbFbX9y0 - transcript (automated).pdf","Transcript Link")</f>
        <v>Transcript Link</v>
      </c>
    </row>
    <row r="247" ht="409.5" spans="1:13">
      <c r="A247" s="1" t="s">
        <v>1218</v>
      </c>
      <c r="B247" s="1" t="s">
        <v>13</v>
      </c>
      <c r="C247" s="4" t="s">
        <v>1219</v>
      </c>
      <c r="D247" s="1" t="s">
        <v>1220</v>
      </c>
      <c r="E247" s="1" t="s">
        <v>1221</v>
      </c>
      <c r="F247" s="4" t="s">
        <v>17</v>
      </c>
      <c r="G247" s="1" t="s">
        <v>18</v>
      </c>
      <c r="H247" s="1" t="s">
        <v>19</v>
      </c>
      <c r="I247" s="1" t="s">
        <v>20</v>
      </c>
      <c r="J247" s="1" t="s">
        <v>1222</v>
      </c>
      <c r="K247" s="1" t="s">
        <v>22</v>
      </c>
      <c r="L247" s="1" t="str">
        <f>HYPERLINK("https://files.afu.se/Downloads/Transcripts/Skeptic%20Zone%20(Richard%20Saunders)/2019 06 08 - skepticzonepodcast - The Skeptic Zone %23555 - 9.June.2019_QLSjONOcMqw - transcript (automated).pdf","Transcript Link")</f>
        <v>Transcript Link</v>
      </c>
      <c r="M247" s="2" t="str">
        <f>HYPERLINK("https://files.afu.se/Downloads/Transcripts/Skeptic%20Zone%20(Richard%20Saunders)/2019 06 08 - skepticzonepodcast - The Skeptic Zone %23555 - 9.June.2019_QLSjONOcMqw - transcript (automated).pdf","Transcript Link")</f>
        <v>Transcript Link</v>
      </c>
    </row>
    <row r="248" ht="409.5" spans="1:13">
      <c r="A248" s="1" t="s">
        <v>1223</v>
      </c>
      <c r="B248" s="1" t="s">
        <v>13</v>
      </c>
      <c r="C248" s="4" t="s">
        <v>1224</v>
      </c>
      <c r="D248" s="1" t="s">
        <v>1225</v>
      </c>
      <c r="E248" s="1" t="s">
        <v>1226</v>
      </c>
      <c r="F248" s="4" t="s">
        <v>17</v>
      </c>
      <c r="G248" s="1" t="s">
        <v>18</v>
      </c>
      <c r="H248" s="1" t="s">
        <v>19</v>
      </c>
      <c r="I248" s="1" t="s">
        <v>20</v>
      </c>
      <c r="J248" s="1" t="s">
        <v>1227</v>
      </c>
      <c r="K248" s="1" t="s">
        <v>22</v>
      </c>
      <c r="L248" s="1" t="str">
        <f>HYPERLINK("https://files.afu.se/Downloads/Transcripts/Skeptic%20Zone%20(Richard%20Saunders)/2019 06 01 - skepticzonepodcast - The Skeptic Zone %23554 - 4.June.2019_zNLkmBJfxxI - transcript (automated).pdf","Transcript Link")</f>
        <v>Transcript Link</v>
      </c>
      <c r="M248" s="2" t="str">
        <f>HYPERLINK("https://files.afu.se/Downloads/Transcripts/Skeptic%20Zone%20(Richard%20Saunders)/2019 06 01 - skepticzonepodcast - The Skeptic Zone %23554 - 4.June.2019_zNLkmBJfxxI - transcript (automated).pdf","Transcript Link")</f>
        <v>Transcript Link</v>
      </c>
    </row>
    <row r="249" ht="409.5" spans="1:13">
      <c r="A249" s="1" t="s">
        <v>1228</v>
      </c>
      <c r="B249" s="1" t="s">
        <v>13</v>
      </c>
      <c r="C249" s="4" t="s">
        <v>1229</v>
      </c>
      <c r="D249" s="1" t="s">
        <v>1230</v>
      </c>
      <c r="E249" s="1" t="s">
        <v>1231</v>
      </c>
      <c r="F249" s="4" t="s">
        <v>17</v>
      </c>
      <c r="G249" s="1" t="s">
        <v>18</v>
      </c>
      <c r="H249" s="1" t="s">
        <v>19</v>
      </c>
      <c r="I249" s="1" t="s">
        <v>20</v>
      </c>
      <c r="J249" s="1" t="s">
        <v>1232</v>
      </c>
      <c r="K249" s="1" t="s">
        <v>22</v>
      </c>
      <c r="L249" s="1" t="str">
        <f>HYPERLINK("https://files.afu.se/Downloads/Transcripts/Skeptic%20Zone%20(Richard%20Saunders)/2019 05 25 - skepticzonepodcast - The Skeptic Zone %23553 - 26.May.2019__zqHDU6dzQg - transcript (automated).pdf","Transcript Link")</f>
        <v>Transcript Link</v>
      </c>
      <c r="M249" s="2" t="str">
        <f>HYPERLINK("https://files.afu.se/Downloads/Transcripts/Skeptic%20Zone%20(Richard%20Saunders)/2019 05 25 - skepticzonepodcast - The Skeptic Zone %23553 - 26.May.2019__zqHDU6dzQg - transcript (automated).pdf","Transcript Link")</f>
        <v>Transcript Link</v>
      </c>
    </row>
    <row r="250" ht="225" spans="1:13">
      <c r="A250" s="1" t="s">
        <v>1233</v>
      </c>
      <c r="B250" s="1" t="s">
        <v>13</v>
      </c>
      <c r="C250" s="4" t="s">
        <v>1234</v>
      </c>
      <c r="D250" s="1" t="s">
        <v>1235</v>
      </c>
      <c r="E250" s="1" t="s">
        <v>1236</v>
      </c>
      <c r="F250" s="4" t="s">
        <v>17</v>
      </c>
      <c r="G250" s="1" t="s">
        <v>18</v>
      </c>
      <c r="H250" s="1" t="s">
        <v>19</v>
      </c>
      <c r="I250" s="1" t="s">
        <v>20</v>
      </c>
      <c r="J250" s="1" t="s">
        <v>1237</v>
      </c>
      <c r="K250" s="1" t="s">
        <v>22</v>
      </c>
      <c r="L250" s="1" t="str">
        <f>HYPERLINK("https://files.afu.se/Downloads/Transcripts/Skeptic%20Zone%20(Richard%20Saunders)/2019 05 18 - skepticzonepodcast - The Skeptic Zone %23552 - 19.May.2019_SRHltcWlTVg - transcript (automated).pdf","Transcript Link")</f>
        <v>Transcript Link</v>
      </c>
      <c r="M250" s="2" t="str">
        <f>HYPERLINK("https://files.afu.se/Downloads/Transcripts/Skeptic%20Zone%20(Richard%20Saunders)/2019 05 18 - skepticzonepodcast - The Skeptic Zone %23552 - 19.May.2019_SRHltcWlTVg - transcript (automated).pdf","Transcript Link")</f>
        <v>Transcript Link</v>
      </c>
    </row>
    <row r="251" ht="150" spans="1:13">
      <c r="A251" s="1" t="s">
        <v>1238</v>
      </c>
      <c r="B251" s="1" t="s">
        <v>13</v>
      </c>
      <c r="C251" s="4" t="s">
        <v>1239</v>
      </c>
      <c r="D251" s="1" t="s">
        <v>1240</v>
      </c>
      <c r="F251" s="4" t="s">
        <v>17</v>
      </c>
      <c r="G251" s="1" t="s">
        <v>18</v>
      </c>
      <c r="H251" s="1" t="s">
        <v>19</v>
      </c>
      <c r="I251" s="1" t="s">
        <v>20</v>
      </c>
      <c r="J251" s="1" t="s">
        <v>1241</v>
      </c>
      <c r="K251" s="1" t="s">
        <v>22</v>
      </c>
      <c r="L251" s="1" t="str">
        <f>HYPERLINK("https://files.afu.se/Downloads/Transcripts/Skeptic%20Zone%20(Richard%20Saunders)/2019 05 11 - skepticzonepodcast - The Skeptic Zone %23551 - 12.May.2019_JZM8l4cStIo - transcript (automated).pdf","Transcript Link")</f>
        <v>Transcript Link</v>
      </c>
      <c r="M251" s="2" t="str">
        <f>HYPERLINK("https://files.afu.se/Downloads/Transcripts/Skeptic%20Zone%20(Richard%20Saunders)/2019 05 11 - skepticzonepodcast - The Skeptic Zone %23551 - 12.May.2019_JZM8l4cStIo - transcript (automated).pdf","Transcript Link")</f>
        <v>Transcript Link</v>
      </c>
    </row>
    <row r="252" ht="409.5" spans="1:13">
      <c r="A252" s="1" t="s">
        <v>1242</v>
      </c>
      <c r="B252" s="1" t="s">
        <v>13</v>
      </c>
      <c r="C252" s="4" t="s">
        <v>1243</v>
      </c>
      <c r="D252" s="1" t="s">
        <v>1244</v>
      </c>
      <c r="E252" s="1" t="s">
        <v>1245</v>
      </c>
      <c r="F252" s="4" t="s">
        <v>17</v>
      </c>
      <c r="G252" s="1" t="s">
        <v>18</v>
      </c>
      <c r="H252" s="1" t="s">
        <v>19</v>
      </c>
      <c r="I252" s="1" t="s">
        <v>20</v>
      </c>
      <c r="J252" s="1" t="s">
        <v>1246</v>
      </c>
      <c r="K252" s="1" t="s">
        <v>22</v>
      </c>
      <c r="L252" s="1" t="str">
        <f>HYPERLINK("https://files.afu.se/Downloads/Transcripts/Skeptic%20Zone%20(Richard%20Saunders)/2019 05 05 - skepticzonepodcast - The Skeptic Zone %23550 - 5.May.2019_KuHUs46dpFg - transcript (automated).pdf","Transcript Link")</f>
        <v>Transcript Link</v>
      </c>
      <c r="M252" s="2" t="str">
        <f>HYPERLINK("https://files.afu.se/Downloads/Transcripts/Skeptic%20Zone%20(Richard%20Saunders)/2019 05 05 - skepticzonepodcast - The Skeptic Zone %23550 - 5.May.2019_KuHUs46dpFg - transcript (automated).pdf","Transcript Link")</f>
        <v>Transcript Link</v>
      </c>
    </row>
    <row r="253" ht="409.5" spans="1:13">
      <c r="A253" s="1" t="s">
        <v>1247</v>
      </c>
      <c r="B253" s="1" t="s">
        <v>13</v>
      </c>
      <c r="C253" s="4" t="s">
        <v>1248</v>
      </c>
      <c r="D253" s="1" t="s">
        <v>1249</v>
      </c>
      <c r="E253" s="1" t="s">
        <v>1250</v>
      </c>
      <c r="F253" s="4" t="s">
        <v>17</v>
      </c>
      <c r="G253" s="1" t="s">
        <v>18</v>
      </c>
      <c r="H253" s="1" t="s">
        <v>19</v>
      </c>
      <c r="I253" s="1" t="s">
        <v>20</v>
      </c>
      <c r="J253" s="1" t="s">
        <v>1251</v>
      </c>
      <c r="K253" s="1" t="s">
        <v>22</v>
      </c>
      <c r="L253" s="1" t="str">
        <f>HYPERLINK("https://files.afu.se/Downloads/Transcripts/Skeptic%20Zone%20(Richard%20Saunders)/2019 04 27 - skepticzonepodcast - The Skeptic Zone %23549 - 28.April.2019_wz09_MJ07YM - transcript (automated).pdf","Transcript Link")</f>
        <v>Transcript Link</v>
      </c>
      <c r="M253" s="2" t="str">
        <f>HYPERLINK("https://files.afu.se/Downloads/Transcripts/Skeptic%20Zone%20(Richard%20Saunders)/2019 04 27 - skepticzonepodcast - The Skeptic Zone %23549 - 28.April.2019_wz09_MJ07YM - transcript (automated).pdf","Transcript Link")</f>
        <v>Transcript Link</v>
      </c>
    </row>
    <row r="254" ht="409.5" spans="1:13">
      <c r="A254" s="1" t="s">
        <v>1252</v>
      </c>
      <c r="B254" s="1" t="s">
        <v>13</v>
      </c>
      <c r="C254" s="4" t="s">
        <v>1253</v>
      </c>
      <c r="D254" s="1" t="s">
        <v>1254</v>
      </c>
      <c r="E254" s="1" t="s">
        <v>1255</v>
      </c>
      <c r="F254" s="4" t="s">
        <v>17</v>
      </c>
      <c r="G254" s="1" t="s">
        <v>18</v>
      </c>
      <c r="H254" s="1" t="s">
        <v>19</v>
      </c>
      <c r="I254" s="1" t="s">
        <v>20</v>
      </c>
      <c r="J254" s="1" t="s">
        <v>1256</v>
      </c>
      <c r="K254" s="1" t="s">
        <v>22</v>
      </c>
      <c r="L254" s="1" t="str">
        <f>HYPERLINK("https://files.afu.se/Downloads/Transcripts/Skeptic%20Zone%20(Richard%20Saunders)/2019 04 20 - skepticzonepodcast - The Skeptic Zone %23548 - 21.April.2019_UGRpfgrvHuY - transcript (automated).pdf","Transcript Link")</f>
        <v>Transcript Link</v>
      </c>
      <c r="M254" s="2" t="str">
        <f>HYPERLINK("https://files.afu.se/Downloads/Transcripts/Skeptic%20Zone%20(Richard%20Saunders)/2019 04 20 - skepticzonepodcast - The Skeptic Zone %23548 - 21.April.2019_UGRpfgrvHuY - transcript (automated).pdf","Transcript Link")</f>
        <v>Transcript Link</v>
      </c>
    </row>
    <row r="255" ht="409.5" spans="1:13">
      <c r="A255" s="1" t="s">
        <v>1257</v>
      </c>
      <c r="B255" s="1" t="s">
        <v>13</v>
      </c>
      <c r="C255" s="4" t="s">
        <v>1258</v>
      </c>
      <c r="D255" s="1" t="s">
        <v>1259</v>
      </c>
      <c r="E255" s="1" t="s">
        <v>1260</v>
      </c>
      <c r="F255" s="4" t="s">
        <v>17</v>
      </c>
      <c r="G255" s="1" t="s">
        <v>18</v>
      </c>
      <c r="H255" s="1" t="s">
        <v>19</v>
      </c>
      <c r="I255" s="1" t="s">
        <v>20</v>
      </c>
      <c r="J255" s="1" t="s">
        <v>1261</v>
      </c>
      <c r="K255" s="1" t="s">
        <v>22</v>
      </c>
      <c r="L255" s="1" t="str">
        <f>HYPERLINK("https://files.afu.se/Downloads/Transcripts/Skeptic%20Zone%20(Richard%20Saunders)/2019 04 13 - skepticzonepodcast - The Skeptic Zone %23547 - 14.April.2019__g6aXBxaNTc - transcript (automated).pdf","Transcript Link")</f>
        <v>Transcript Link</v>
      </c>
      <c r="M255" s="2" t="str">
        <f>HYPERLINK("https://files.afu.se/Downloads/Transcripts/Skeptic%20Zone%20(Richard%20Saunders)/2019 04 13 - skepticzonepodcast - The Skeptic Zone %23547 - 14.April.2019__g6aXBxaNTc - transcript (automated).pdf","Transcript Link")</f>
        <v>Transcript Link</v>
      </c>
    </row>
    <row r="256" ht="409.5" spans="1:13">
      <c r="A256" s="1" t="s">
        <v>1262</v>
      </c>
      <c r="B256" s="1" t="s">
        <v>13</v>
      </c>
      <c r="C256" s="4" t="s">
        <v>1263</v>
      </c>
      <c r="D256" s="1" t="s">
        <v>1264</v>
      </c>
      <c r="E256" s="1" t="s">
        <v>1265</v>
      </c>
      <c r="F256" s="4" t="s">
        <v>17</v>
      </c>
      <c r="G256" s="1" t="s">
        <v>18</v>
      </c>
      <c r="H256" s="1" t="s">
        <v>19</v>
      </c>
      <c r="I256" s="1" t="s">
        <v>20</v>
      </c>
      <c r="J256" s="1" t="s">
        <v>1266</v>
      </c>
      <c r="K256" s="1" t="s">
        <v>22</v>
      </c>
      <c r="L256" s="1" t="str">
        <f>HYPERLINK("https://files.afu.se/Downloads/Transcripts/Skeptic%20Zone%20(Richard%20Saunders)/2019 04 06 - skepticzonepodcast - The Skeptic Zone %23546 - 7.April.2019_MDZ6vd2RAsc - transcript (automated).pdf","Transcript Link")</f>
        <v>Transcript Link</v>
      </c>
      <c r="M256" s="2" t="str">
        <f>HYPERLINK("https://files.afu.se/Downloads/Transcripts/Skeptic%20Zone%20(Richard%20Saunders)/2019 04 06 - skepticzonepodcast - The Skeptic Zone %23546 - 7.April.2019_MDZ6vd2RAsc - transcript (automated).pdf","Transcript Link")</f>
        <v>Transcript Link</v>
      </c>
    </row>
    <row r="257" ht="409.5" spans="1:13">
      <c r="A257" s="1" t="s">
        <v>1267</v>
      </c>
      <c r="B257" s="1" t="s">
        <v>13</v>
      </c>
      <c r="C257" s="4" t="s">
        <v>1268</v>
      </c>
      <c r="D257" s="1" t="s">
        <v>1269</v>
      </c>
      <c r="E257" s="1" t="s">
        <v>1270</v>
      </c>
      <c r="F257" s="4" t="s">
        <v>17</v>
      </c>
      <c r="G257" s="1" t="s">
        <v>18</v>
      </c>
      <c r="H257" s="1" t="s">
        <v>19</v>
      </c>
      <c r="I257" s="1" t="s">
        <v>20</v>
      </c>
      <c r="J257" s="1" t="s">
        <v>1271</v>
      </c>
      <c r="K257" s="1" t="s">
        <v>22</v>
      </c>
      <c r="L257" s="1" t="str">
        <f>HYPERLINK("https://files.afu.se/Downloads/Transcripts/Skeptic%20Zone%20(Richard%20Saunders)/2019 03 30 - skepticzonepodcast - The Skeptic Zone %23545 - 31.March.2019_AsGxi4UdFMk - transcript (automated).pdf","Transcript Link")</f>
        <v>Transcript Link</v>
      </c>
      <c r="M257" s="2" t="str">
        <f>HYPERLINK("https://files.afu.se/Downloads/Transcripts/Skeptic%20Zone%20(Richard%20Saunders)/2019 03 30 - skepticzonepodcast - The Skeptic Zone %23545 - 31.March.2019_AsGxi4UdFMk - transcript (automated).pdf","Transcript Link")</f>
        <v>Transcript Link</v>
      </c>
    </row>
    <row r="258" ht="409.5" spans="1:13">
      <c r="A258" s="1" t="s">
        <v>1272</v>
      </c>
      <c r="B258" s="1" t="s">
        <v>13</v>
      </c>
      <c r="C258" s="4" t="s">
        <v>1273</v>
      </c>
      <c r="D258" s="1" t="s">
        <v>1274</v>
      </c>
      <c r="E258" s="1" t="s">
        <v>1275</v>
      </c>
      <c r="F258" s="4" t="s">
        <v>17</v>
      </c>
      <c r="G258" s="1" t="s">
        <v>18</v>
      </c>
      <c r="H258" s="1" t="s">
        <v>19</v>
      </c>
      <c r="I258" s="1" t="s">
        <v>20</v>
      </c>
      <c r="J258" s="1" t="s">
        <v>1276</v>
      </c>
      <c r="K258" s="1" t="s">
        <v>22</v>
      </c>
      <c r="L258" s="1" t="str">
        <f>HYPERLINK("https://files.afu.se/Downloads/Transcripts/Skeptic%20Zone%20(Richard%20Saunders)/2019 03 23 - skepticzonepodcast - The Skeptic Zone %23544 - 24.March.2019_ZYHgWUijQMc - transcript (automated).pdf","Transcript Link")</f>
        <v>Transcript Link</v>
      </c>
      <c r="M258" s="2" t="str">
        <f>HYPERLINK("https://files.afu.se/Downloads/Transcripts/Skeptic%20Zone%20(Richard%20Saunders)/2019 03 23 - skepticzonepodcast - The Skeptic Zone %23544 - 24.March.2019_ZYHgWUijQMc - transcript (automated).pdf","Transcript Link")</f>
        <v>Transcript Link</v>
      </c>
    </row>
    <row r="259" ht="409.5" spans="1:13">
      <c r="A259" s="1" t="s">
        <v>1277</v>
      </c>
      <c r="B259" s="1" t="s">
        <v>13</v>
      </c>
      <c r="C259" s="4" t="s">
        <v>1278</v>
      </c>
      <c r="D259" s="1" t="s">
        <v>1279</v>
      </c>
      <c r="E259" s="1" t="s">
        <v>1280</v>
      </c>
      <c r="F259" s="4" t="s">
        <v>17</v>
      </c>
      <c r="G259" s="1" t="s">
        <v>18</v>
      </c>
      <c r="H259" s="1" t="s">
        <v>19</v>
      </c>
      <c r="I259" s="1" t="s">
        <v>20</v>
      </c>
      <c r="J259" s="1" t="s">
        <v>1281</v>
      </c>
      <c r="K259" s="1" t="s">
        <v>22</v>
      </c>
      <c r="L259" s="1" t="str">
        <f>HYPERLINK("https://files.afu.se/Downloads/Transcripts/Skeptic%20Zone%20(Richard%20Saunders)/2019 03 16 - skepticzonepodcast - The Skeptic Zone %23543 - 17.March.2019_uXL1DRfeOKI - transcript (automated).pdf","Transcript Link")</f>
        <v>Transcript Link</v>
      </c>
      <c r="M259" s="2" t="str">
        <f>HYPERLINK("https://files.afu.se/Downloads/Transcripts/Skeptic%20Zone%20(Richard%20Saunders)/2019 03 16 - skepticzonepodcast - The Skeptic Zone %23543 - 17.March.2019_uXL1DRfeOKI - transcript (automated).pdf","Transcript Link")</f>
        <v>Transcript Link</v>
      </c>
    </row>
    <row r="260" ht="409.5" spans="1:13">
      <c r="A260" s="1" t="s">
        <v>1282</v>
      </c>
      <c r="B260" s="1" t="s">
        <v>13</v>
      </c>
      <c r="C260" s="4" t="s">
        <v>1283</v>
      </c>
      <c r="D260" s="1" t="s">
        <v>1284</v>
      </c>
      <c r="E260" s="1" t="s">
        <v>1285</v>
      </c>
      <c r="F260" s="4" t="s">
        <v>17</v>
      </c>
      <c r="G260" s="1" t="s">
        <v>18</v>
      </c>
      <c r="H260" s="1" t="s">
        <v>19</v>
      </c>
      <c r="I260" s="1" t="s">
        <v>20</v>
      </c>
      <c r="J260" s="1" t="s">
        <v>1286</v>
      </c>
      <c r="K260" s="1" t="s">
        <v>22</v>
      </c>
      <c r="L260" s="1" t="str">
        <f>HYPERLINK("https://files.afu.se/Downloads/Transcripts/Skeptic%20Zone%20(Richard%20Saunders)/2019 03 09 - skepticzonepodcast - The Skeptic Zone %23542 - 10.March.2019_DxkIBnIc9hk - transcript (automated).pdf","Transcript Link")</f>
        <v>Transcript Link</v>
      </c>
      <c r="M260" s="2" t="str">
        <f>HYPERLINK("https://files.afu.se/Downloads/Transcripts/Skeptic%20Zone%20(Richard%20Saunders)/2019 03 09 - skepticzonepodcast - The Skeptic Zone %23542 - 10.March.2019_DxkIBnIc9hk - transcript (automated).pdf","Transcript Link")</f>
        <v>Transcript Link</v>
      </c>
    </row>
    <row r="261" ht="409.5" spans="1:13">
      <c r="A261" s="1" t="s">
        <v>1287</v>
      </c>
      <c r="B261" s="1" t="s">
        <v>13</v>
      </c>
      <c r="C261" s="4" t="s">
        <v>1288</v>
      </c>
      <c r="D261" s="1" t="s">
        <v>1289</v>
      </c>
      <c r="E261" s="1" t="s">
        <v>1290</v>
      </c>
      <c r="F261" s="4" t="s">
        <v>17</v>
      </c>
      <c r="G261" s="1" t="s">
        <v>18</v>
      </c>
      <c r="H261" s="1" t="s">
        <v>19</v>
      </c>
      <c r="I261" s="1" t="s">
        <v>20</v>
      </c>
      <c r="J261" s="1" t="s">
        <v>1291</v>
      </c>
      <c r="K261" s="1" t="s">
        <v>22</v>
      </c>
      <c r="L261" s="1" t="str">
        <f>HYPERLINK("https://files.afu.se/Downloads/Transcripts/Skeptic%20Zone%20(Richard%20Saunders)/2019 03 03 - skepticzonepodcast - The Skeptic Zone %23541 - 3.March.2019_80pYPJpGCBQ - transcript (automated).pdf","Transcript Link")</f>
        <v>Transcript Link</v>
      </c>
      <c r="M261" s="2" t="str">
        <f>HYPERLINK("https://files.afu.se/Downloads/Transcripts/Skeptic%20Zone%20(Richard%20Saunders)/2019 03 03 - skepticzonepodcast - The Skeptic Zone %23541 - 3.March.2019_80pYPJpGCBQ - transcript (automated).pdf","Transcript Link")</f>
        <v>Transcript Link</v>
      </c>
    </row>
    <row r="262" ht="409.5" spans="1:13">
      <c r="A262" s="1" t="s">
        <v>1292</v>
      </c>
      <c r="B262" s="1" t="s">
        <v>13</v>
      </c>
      <c r="C262" s="4" t="s">
        <v>1293</v>
      </c>
      <c r="D262" s="1" t="s">
        <v>1294</v>
      </c>
      <c r="E262" s="1" t="s">
        <v>1295</v>
      </c>
      <c r="F262" s="4" t="s">
        <v>17</v>
      </c>
      <c r="G262" s="1" t="s">
        <v>18</v>
      </c>
      <c r="H262" s="1" t="s">
        <v>19</v>
      </c>
      <c r="I262" s="1" t="s">
        <v>20</v>
      </c>
      <c r="J262" s="1" t="s">
        <v>1296</v>
      </c>
      <c r="K262" s="1" t="s">
        <v>22</v>
      </c>
      <c r="L262" s="1" t="str">
        <f>HYPERLINK("https://files.afu.se/Downloads/Transcripts/Skeptic%20Zone%20(Richard%20Saunders)/2019 02 23 - skepticzonepodcast - The Skeptic Zone %23540 - 24.February.2019_qB_DctvKDLo - transcript (automated).pdf","Transcript Link")</f>
        <v>Transcript Link</v>
      </c>
      <c r="M262" s="2" t="str">
        <f>HYPERLINK("https://files.afu.se/Downloads/Transcripts/Skeptic%20Zone%20(Richard%20Saunders)/2019 02 23 - skepticzonepodcast - The Skeptic Zone %23540 - 24.February.2019_qB_DctvKDLo - transcript (automated).pdf","Transcript Link")</f>
        <v>Transcript Link</v>
      </c>
    </row>
    <row r="263" ht="409.5" spans="1:13">
      <c r="A263" s="1" t="s">
        <v>1297</v>
      </c>
      <c r="B263" s="1" t="s">
        <v>13</v>
      </c>
      <c r="C263" s="4" t="s">
        <v>1298</v>
      </c>
      <c r="D263" s="1" t="s">
        <v>1299</v>
      </c>
      <c r="E263" s="1" t="s">
        <v>1300</v>
      </c>
      <c r="F263" s="4" t="s">
        <v>17</v>
      </c>
      <c r="G263" s="1" t="s">
        <v>18</v>
      </c>
      <c r="H263" s="1" t="s">
        <v>19</v>
      </c>
      <c r="I263" s="1" t="s">
        <v>20</v>
      </c>
      <c r="J263" s="1" t="s">
        <v>1301</v>
      </c>
      <c r="K263" s="1" t="s">
        <v>22</v>
      </c>
      <c r="L263" s="1" t="str">
        <f>HYPERLINK("https://files.afu.se/Downloads/Transcripts/Skeptic%20Zone%20(Richard%20Saunders)/2019 02 17 - skepticzonepodcast - The Skeptic Zone %23539 - 17.February.2019_TCDVz7PehC4 - transcript (automated).pdf","Transcript Link")</f>
        <v>Transcript Link</v>
      </c>
      <c r="M263" s="2" t="str">
        <f>HYPERLINK("https://files.afu.se/Downloads/Transcripts/Skeptic%20Zone%20(Richard%20Saunders)/2019 02 17 - skepticzonepodcast - The Skeptic Zone %23539 - 17.February.2019_TCDVz7PehC4 - transcript (automated).pdf","Transcript Link")</f>
        <v>Transcript Link</v>
      </c>
    </row>
    <row r="264" ht="409.5" spans="1:13">
      <c r="A264" s="1" t="s">
        <v>1302</v>
      </c>
      <c r="B264" s="1" t="s">
        <v>13</v>
      </c>
      <c r="C264" s="4" t="s">
        <v>1303</v>
      </c>
      <c r="D264" s="1" t="s">
        <v>1304</v>
      </c>
      <c r="E264" s="1" t="s">
        <v>1305</v>
      </c>
      <c r="F264" s="4" t="s">
        <v>17</v>
      </c>
      <c r="G264" s="1" t="s">
        <v>18</v>
      </c>
      <c r="H264" s="1" t="s">
        <v>19</v>
      </c>
      <c r="I264" s="1" t="s">
        <v>20</v>
      </c>
      <c r="J264" s="1" t="s">
        <v>1306</v>
      </c>
      <c r="K264" s="1" t="s">
        <v>22</v>
      </c>
      <c r="L264" s="1" t="str">
        <f>HYPERLINK("https://files.afu.se/Downloads/Transcripts/Skeptic%20Zone%20(Richard%20Saunders)/2019 02 09 - skepticzonepodcast - The Skeptic Zone %23538 - 10.February.2019_xadE0B21N38 - transcript (automated).pdf","Transcript Link")</f>
        <v>Transcript Link</v>
      </c>
      <c r="M264" s="2" t="str">
        <f>HYPERLINK("https://files.afu.se/Downloads/Transcripts/Skeptic%20Zone%20(Richard%20Saunders)/2019 02 09 - skepticzonepodcast - The Skeptic Zone %23538 - 10.February.2019_xadE0B21N38 - transcript (automated).pdf","Transcript Link")</f>
        <v>Transcript Link</v>
      </c>
    </row>
    <row r="265" ht="225" spans="1:13">
      <c r="A265" s="1" t="s">
        <v>1307</v>
      </c>
      <c r="B265" s="1" t="s">
        <v>13</v>
      </c>
      <c r="C265" s="4" t="s">
        <v>1308</v>
      </c>
      <c r="D265" s="1" t="s">
        <v>1309</v>
      </c>
      <c r="E265" s="1" t="s">
        <v>1310</v>
      </c>
      <c r="F265" s="4" t="s">
        <v>17</v>
      </c>
      <c r="G265" s="1" t="s">
        <v>18</v>
      </c>
      <c r="H265" s="1" t="s">
        <v>19</v>
      </c>
      <c r="I265" s="1" t="s">
        <v>20</v>
      </c>
      <c r="J265" s="1" t="s">
        <v>1311</v>
      </c>
      <c r="K265" s="1" t="s">
        <v>22</v>
      </c>
      <c r="L265" s="1" t="str">
        <f>HYPERLINK("https://files.afu.se/Downloads/Transcripts/Skeptic%20Zone%20(Richard%20Saunders)/2019 02 03 - skepticzonepodcast - The Skeptic Zone %23537 - 3.February.2019_ygmZW11Rbbs - transcript (automated).pdf","Transcript Link")</f>
        <v>Transcript Link</v>
      </c>
      <c r="M265" s="2" t="str">
        <f>HYPERLINK("https://files.afu.se/Downloads/Transcripts/Skeptic%20Zone%20(Richard%20Saunders)/2019 02 03 - skepticzonepodcast - The Skeptic Zone %23537 - 3.February.2019_ygmZW11Rbbs - transcript (automated).pdf","Transcript Link")</f>
        <v>Transcript Link</v>
      </c>
    </row>
    <row r="266" ht="270" spans="1:13">
      <c r="A266" s="1" t="s">
        <v>1312</v>
      </c>
      <c r="B266" s="1" t="s">
        <v>13</v>
      </c>
      <c r="C266" s="4" t="s">
        <v>1313</v>
      </c>
      <c r="D266" s="1" t="s">
        <v>1314</v>
      </c>
      <c r="E266" s="1" t="s">
        <v>1315</v>
      </c>
      <c r="F266" s="4" t="s">
        <v>17</v>
      </c>
      <c r="G266" s="1" t="s">
        <v>18</v>
      </c>
      <c r="H266" s="1" t="s">
        <v>19</v>
      </c>
      <c r="I266" s="1" t="s">
        <v>20</v>
      </c>
      <c r="J266" s="1" t="s">
        <v>1316</v>
      </c>
      <c r="K266" s="1" t="s">
        <v>22</v>
      </c>
      <c r="L266" s="1" t="str">
        <f>HYPERLINK("https://files.afu.se/Downloads/Transcripts/Skeptic%20Zone%20(Richard%20Saunders)/2019 01 26 - skepticzonepodcast - The Skeptic Zone %23536 - 27.January.2019_NMcZCNhcxRs - transcript (automated).pdf","Transcript Link")</f>
        <v>Transcript Link</v>
      </c>
      <c r="M266" s="2" t="str">
        <f>HYPERLINK("https://files.afu.se/Downloads/Transcripts/Skeptic%20Zone%20(Richard%20Saunders)/2019 01 26 - skepticzonepodcast - The Skeptic Zone %23536 - 27.January.2019_NMcZCNhcxRs - transcript (automated).pdf","Transcript Link")</f>
        <v>Transcript Link</v>
      </c>
    </row>
    <row r="267" ht="270" spans="1:13">
      <c r="A267" s="1" t="s">
        <v>1317</v>
      </c>
      <c r="B267" s="1" t="s">
        <v>13</v>
      </c>
      <c r="C267" s="4" t="s">
        <v>1318</v>
      </c>
      <c r="D267" s="1" t="s">
        <v>1319</v>
      </c>
      <c r="E267" s="1" t="s">
        <v>1320</v>
      </c>
      <c r="F267" s="4" t="s">
        <v>17</v>
      </c>
      <c r="G267" s="1" t="s">
        <v>18</v>
      </c>
      <c r="H267" s="1" t="s">
        <v>19</v>
      </c>
      <c r="I267" s="1" t="s">
        <v>20</v>
      </c>
      <c r="J267" s="1" t="s">
        <v>1321</v>
      </c>
      <c r="K267" s="1" t="s">
        <v>22</v>
      </c>
      <c r="L267" s="1" t="str">
        <f>HYPERLINK("https://files.afu.se/Downloads/Transcripts/Skeptic%20Zone%20(Richard%20Saunders)/2019 01 19 - skepticzonepodcast - The Skeptic Zone %23535 - 20.January.2019_WfVTcY2TO6Y - transcript (automated).pdf","Transcript Link")</f>
        <v>Transcript Link</v>
      </c>
      <c r="M267" s="2" t="str">
        <f>HYPERLINK("https://files.afu.se/Downloads/Transcripts/Skeptic%20Zone%20(Richard%20Saunders)/2019 01 19 - skepticzonepodcast - The Skeptic Zone %23535 - 20.January.2019_WfVTcY2TO6Y - transcript (automated).pdf","Transcript Link")</f>
        <v>Transcript Link</v>
      </c>
    </row>
    <row r="268" ht="285" spans="1:13">
      <c r="A268" s="1" t="s">
        <v>1322</v>
      </c>
      <c r="B268" s="1" t="s">
        <v>13</v>
      </c>
      <c r="C268" s="4" t="s">
        <v>1323</v>
      </c>
      <c r="D268" s="1" t="s">
        <v>1324</v>
      </c>
      <c r="E268" s="1" t="s">
        <v>1325</v>
      </c>
      <c r="F268" s="4" t="s">
        <v>17</v>
      </c>
      <c r="G268" s="1" t="s">
        <v>18</v>
      </c>
      <c r="H268" s="1" t="s">
        <v>19</v>
      </c>
      <c r="I268" s="1" t="s">
        <v>20</v>
      </c>
      <c r="J268" s="1" t="s">
        <v>1326</v>
      </c>
      <c r="K268" s="1" t="s">
        <v>22</v>
      </c>
      <c r="L268" s="1" t="str">
        <f>HYPERLINK("https://files.afu.se/Downloads/Transcripts/Skeptic%20Zone%20(Richard%20Saunders)/2019 01 13 - skepticzonepodcast - The Skeptic Zone %23534 - 13.January.2019_-uK0jSWX9f0 - transcript (automated).pdf","Transcript Link")</f>
        <v>Transcript Link</v>
      </c>
      <c r="M268" s="2" t="str">
        <f>HYPERLINK("https://files.afu.se/Downloads/Transcripts/Skeptic%20Zone%20(Richard%20Saunders)/2019 01 13 - skepticzonepodcast - The Skeptic Zone %23534 - 13.January.2019_-uK0jSWX9f0 - transcript (automated).pdf","Transcript Link")</f>
        <v>Transcript Link</v>
      </c>
    </row>
    <row r="269" ht="315" spans="1:13">
      <c r="A269" s="1" t="s">
        <v>1327</v>
      </c>
      <c r="B269" s="1" t="s">
        <v>13</v>
      </c>
      <c r="C269" s="4" t="s">
        <v>1328</v>
      </c>
      <c r="D269" s="1" t="s">
        <v>1329</v>
      </c>
      <c r="E269" s="1" t="s">
        <v>1330</v>
      </c>
      <c r="F269" s="4" t="s">
        <v>17</v>
      </c>
      <c r="G269" s="1" t="s">
        <v>18</v>
      </c>
      <c r="H269" s="1" t="s">
        <v>19</v>
      </c>
      <c r="I269" s="1" t="s">
        <v>20</v>
      </c>
      <c r="J269" s="1" t="s">
        <v>1331</v>
      </c>
      <c r="K269" s="1" t="s">
        <v>22</v>
      </c>
      <c r="L269" s="1" t="str">
        <f>HYPERLINK("https://files.afu.se/Downloads/Transcripts/Skeptic%20Zone%20(Richard%20Saunders)/2019 01 05 - skepticzonepodcast - The Skeptic Zone %23533 - 6.January.2019_xMStJBFPF5E - transcript (automated).pdf","Transcript Link")</f>
        <v>Transcript Link</v>
      </c>
      <c r="M269" s="2" t="str">
        <f>HYPERLINK("https://files.afu.se/Downloads/Transcripts/Skeptic%20Zone%20(Richard%20Saunders)/2019 01 05 - skepticzonepodcast - The Skeptic Zone %23533 - 6.January.2019_xMStJBFPF5E - transcript (automated).pdf","Transcript Link")</f>
        <v>Transcript Link</v>
      </c>
    </row>
    <row r="270" ht="409.5" spans="1:13">
      <c r="A270" s="1" t="s">
        <v>1332</v>
      </c>
      <c r="B270" s="1" t="s">
        <v>13</v>
      </c>
      <c r="C270" s="4" t="s">
        <v>1333</v>
      </c>
      <c r="D270" s="1" t="s">
        <v>1334</v>
      </c>
      <c r="E270" s="1" t="s">
        <v>1335</v>
      </c>
      <c r="F270" s="4" t="s">
        <v>17</v>
      </c>
      <c r="G270" s="1" t="s">
        <v>18</v>
      </c>
      <c r="H270" s="1" t="s">
        <v>19</v>
      </c>
      <c r="I270" s="1" t="s">
        <v>20</v>
      </c>
      <c r="J270" s="1" t="s">
        <v>1336</v>
      </c>
      <c r="K270" s="1" t="s">
        <v>22</v>
      </c>
      <c r="L270" s="1" t="str">
        <f>HYPERLINK("https://files.afu.se/Downloads/Transcripts/Skeptic%20Zone%20(Richard%20Saunders)/2018 12 30 - skepticzonepodcast - The Skeptic Zone %23532 - 30.December.2018_0utPLCAXRmg - transcript (automated).pdf","Transcript Link")</f>
        <v>Transcript Link</v>
      </c>
      <c r="M270" s="2" t="str">
        <f>HYPERLINK("https://files.afu.se/Downloads/Transcripts/Skeptic%20Zone%20(Richard%20Saunders)/2018 12 30 - skepticzonepodcast - The Skeptic Zone %23532 - 30.December.2018_0utPLCAXRmg - transcript (automated).pdf","Transcript Link")</f>
        <v>Transcript Link</v>
      </c>
    </row>
    <row r="271" ht="409.5" spans="1:13">
      <c r="A271" s="1" t="s">
        <v>1337</v>
      </c>
      <c r="B271" s="1" t="s">
        <v>13</v>
      </c>
      <c r="C271" s="4" t="s">
        <v>1338</v>
      </c>
      <c r="D271" s="1" t="s">
        <v>1339</v>
      </c>
      <c r="E271" s="1" t="s">
        <v>1340</v>
      </c>
      <c r="F271" s="4" t="s">
        <v>17</v>
      </c>
      <c r="G271" s="1" t="s">
        <v>18</v>
      </c>
      <c r="H271" s="1" t="s">
        <v>19</v>
      </c>
      <c r="I271" s="1" t="s">
        <v>20</v>
      </c>
      <c r="J271" s="1" t="s">
        <v>1341</v>
      </c>
      <c r="K271" s="1" t="s">
        <v>22</v>
      </c>
      <c r="L271" s="1" t="str">
        <f>HYPERLINK("https://files.afu.se/Downloads/Transcripts/Skeptic%20Zone%20(Richard%20Saunders)/2018 12 22 - skepticzonepodcast - The Skeptic Zone %23531 - 23.December.2018_MkBFm3hV3Xo - transcript (automated).pdf","Transcript Link")</f>
        <v>Transcript Link</v>
      </c>
      <c r="M271" s="2" t="str">
        <f>HYPERLINK("https://files.afu.se/Downloads/Transcripts/Skeptic%20Zone%20(Richard%20Saunders)/2018 12 22 - skepticzonepodcast - The Skeptic Zone %23531 - 23.December.2018_MkBFm3hV3Xo - transcript (automated).pdf","Transcript Link")</f>
        <v>Transcript Link</v>
      </c>
    </row>
    <row r="272" ht="409.5" spans="1:13">
      <c r="A272" s="1" t="s">
        <v>1342</v>
      </c>
      <c r="B272" s="1" t="s">
        <v>13</v>
      </c>
      <c r="C272" s="4" t="s">
        <v>1343</v>
      </c>
      <c r="D272" s="1" t="s">
        <v>1344</v>
      </c>
      <c r="E272" s="1" t="s">
        <v>1345</v>
      </c>
      <c r="F272" s="4" t="s">
        <v>17</v>
      </c>
      <c r="G272" s="1" t="s">
        <v>18</v>
      </c>
      <c r="H272" s="1" t="s">
        <v>19</v>
      </c>
      <c r="I272" s="1" t="s">
        <v>20</v>
      </c>
      <c r="J272" s="1" t="s">
        <v>1346</v>
      </c>
      <c r="K272" s="1" t="s">
        <v>22</v>
      </c>
      <c r="L272" s="1" t="str">
        <f>HYPERLINK("https://files.afu.se/Downloads/Transcripts/Skeptic%20Zone%20(Richard%20Saunders)/2018 12 15 - skepticzonepodcast - The Skeptic Zone %23530 - 16.December.2018_vQrU9lIDLpk - transcript (automated).pdf","Transcript Link")</f>
        <v>Transcript Link</v>
      </c>
      <c r="M272" s="2" t="str">
        <f>HYPERLINK("https://files.afu.se/Downloads/Transcripts/Skeptic%20Zone%20(Richard%20Saunders)/2018 12 15 - skepticzonepodcast - The Skeptic Zone %23530 - 16.December.2018_vQrU9lIDLpk - transcript (automated).pdf","Transcript Link")</f>
        <v>Transcript Link</v>
      </c>
    </row>
    <row r="273" ht="409.5" spans="1:13">
      <c r="A273" s="1" t="s">
        <v>1347</v>
      </c>
      <c r="B273" s="1" t="s">
        <v>13</v>
      </c>
      <c r="C273" s="4" t="s">
        <v>1348</v>
      </c>
      <c r="D273" s="1" t="s">
        <v>1349</v>
      </c>
      <c r="E273" s="1" t="s">
        <v>1350</v>
      </c>
      <c r="F273" s="4" t="s">
        <v>17</v>
      </c>
      <c r="G273" s="1" t="s">
        <v>18</v>
      </c>
      <c r="H273" s="1" t="s">
        <v>19</v>
      </c>
      <c r="I273" s="1" t="s">
        <v>20</v>
      </c>
      <c r="J273" s="1" t="s">
        <v>1351</v>
      </c>
      <c r="K273" s="1" t="s">
        <v>22</v>
      </c>
      <c r="L273" s="1" t="str">
        <f>HYPERLINK("https://files.afu.se/Downloads/Transcripts/Skeptic%20Zone%20(Richard%20Saunders)/2018 12 08 - skepticzonepodcast - The Skeptic Zone %23529 - 9.December.2018_mnnicqn8JAc - transcript (automated).pdf","Transcript Link")</f>
        <v>Transcript Link</v>
      </c>
      <c r="M273" s="2" t="str">
        <f>HYPERLINK("https://files.afu.se/Downloads/Transcripts/Skeptic%20Zone%20(Richard%20Saunders)/2018 12 08 - skepticzonepodcast - The Skeptic Zone %23529 - 9.December.2018_mnnicqn8JAc - transcript (automated).pdf","Transcript Link")</f>
        <v>Transcript Link</v>
      </c>
    </row>
    <row r="274" ht="409.5" spans="1:13">
      <c r="A274" s="1" t="s">
        <v>1352</v>
      </c>
      <c r="B274" s="1" t="s">
        <v>13</v>
      </c>
      <c r="C274" s="4" t="s">
        <v>1353</v>
      </c>
      <c r="D274" s="1" t="s">
        <v>1354</v>
      </c>
      <c r="E274" s="1" t="s">
        <v>1355</v>
      </c>
      <c r="F274" s="4" t="s">
        <v>17</v>
      </c>
      <c r="G274" s="1" t="s">
        <v>18</v>
      </c>
      <c r="H274" s="1" t="s">
        <v>19</v>
      </c>
      <c r="I274" s="1" t="s">
        <v>20</v>
      </c>
      <c r="J274" s="1" t="s">
        <v>1356</v>
      </c>
      <c r="K274" s="1" t="s">
        <v>22</v>
      </c>
      <c r="L274" s="1" t="str">
        <f>HYPERLINK("https://files.afu.se/Downloads/Transcripts/Skeptic%20Zone%20(Richard%20Saunders)/2018 12 02 - skepticzonepodcast - The Skeptic Zone %23528 - 2.December.2018_O7mQqjX6e5o - transcript (automated).pdf","Transcript Link")</f>
        <v>Transcript Link</v>
      </c>
      <c r="M274" s="2" t="str">
        <f>HYPERLINK("https://files.afu.se/Downloads/Transcripts/Skeptic%20Zone%20(Richard%20Saunders)/2018 12 02 - skepticzonepodcast - The Skeptic Zone %23528 - 2.December.2018_O7mQqjX6e5o - transcript (automated).pdf","Transcript Link")</f>
        <v>Transcript Link</v>
      </c>
    </row>
    <row r="275" ht="409.5" spans="1:13">
      <c r="A275" s="1" t="s">
        <v>1357</v>
      </c>
      <c r="B275" s="1" t="s">
        <v>13</v>
      </c>
      <c r="C275" s="4" t="s">
        <v>1358</v>
      </c>
      <c r="D275" s="1" t="s">
        <v>1359</v>
      </c>
      <c r="E275" s="1" t="s">
        <v>1360</v>
      </c>
      <c r="F275" s="4" t="s">
        <v>17</v>
      </c>
      <c r="G275" s="1" t="s">
        <v>18</v>
      </c>
      <c r="H275" s="1" t="s">
        <v>19</v>
      </c>
      <c r="I275" s="1" t="s">
        <v>20</v>
      </c>
      <c r="J275" s="1" t="s">
        <v>1361</v>
      </c>
      <c r="K275" s="1" t="s">
        <v>22</v>
      </c>
      <c r="L275" s="1" t="str">
        <f>HYPERLINK("https://files.afu.se/Downloads/Transcripts/Skeptic%20Zone%20(Richard%20Saunders)/2018 11 24 - skepticzonepodcast - The Skeptic Zone %23527 - 25.November.2018_mVF8kUSsLt0 - transcript (automated).pdf","Transcript Link")</f>
        <v>Transcript Link</v>
      </c>
      <c r="M275" s="2" t="str">
        <f>HYPERLINK("https://files.afu.se/Downloads/Transcripts/Skeptic%20Zone%20(Richard%20Saunders)/2018 11 24 - skepticzonepodcast - The Skeptic Zone %23527 - 25.November.2018_mVF8kUSsLt0 - transcript (automated).pdf","Transcript Link")</f>
        <v>Transcript Link</v>
      </c>
    </row>
    <row r="276" ht="409.5" spans="1:13">
      <c r="A276" s="1" t="s">
        <v>1362</v>
      </c>
      <c r="B276" s="1" t="s">
        <v>13</v>
      </c>
      <c r="C276" s="4" t="s">
        <v>1363</v>
      </c>
      <c r="D276" s="1" t="s">
        <v>1364</v>
      </c>
      <c r="E276" s="1" t="s">
        <v>1365</v>
      </c>
      <c r="F276" s="4" t="s">
        <v>17</v>
      </c>
      <c r="G276" s="1" t="s">
        <v>18</v>
      </c>
      <c r="H276" s="1" t="s">
        <v>19</v>
      </c>
      <c r="I276" s="1" t="s">
        <v>20</v>
      </c>
      <c r="J276" s="1" t="s">
        <v>1366</v>
      </c>
      <c r="K276" s="1" t="s">
        <v>22</v>
      </c>
      <c r="L276" s="1" t="str">
        <f>HYPERLINK("https://files.afu.se/Downloads/Transcripts/Skeptic%20Zone%20(Richard%20Saunders)/2018 11 17 - skepticzonepodcast - The Skeptic Zone %23526 -18.November.2018_G7Sulbut7W4 - transcript (automated).pdf","Transcript Link")</f>
        <v>Transcript Link</v>
      </c>
      <c r="M276" s="2" t="str">
        <f>HYPERLINK("https://files.afu.se/Downloads/Transcripts/Skeptic%20Zone%20(Richard%20Saunders)/2018 11 17 - skepticzonepodcast - The Skeptic Zone %23526 -18.November.2018_G7Sulbut7W4 - transcript (automated).pdf","Transcript Link")</f>
        <v>Transcript Link</v>
      </c>
    </row>
    <row r="277" ht="409.5" spans="1:13">
      <c r="A277" s="1" t="s">
        <v>1367</v>
      </c>
      <c r="B277" s="1" t="s">
        <v>13</v>
      </c>
      <c r="C277" s="4" t="s">
        <v>1368</v>
      </c>
      <c r="D277" s="1" t="s">
        <v>1369</v>
      </c>
      <c r="E277" s="1" t="s">
        <v>1370</v>
      </c>
      <c r="F277" s="4" t="s">
        <v>17</v>
      </c>
      <c r="G277" s="1" t="s">
        <v>18</v>
      </c>
      <c r="H277" s="1" t="s">
        <v>19</v>
      </c>
      <c r="I277" s="1" t="s">
        <v>20</v>
      </c>
      <c r="J277" s="1" t="s">
        <v>1371</v>
      </c>
      <c r="K277" s="1" t="s">
        <v>22</v>
      </c>
      <c r="L277" s="1" t="str">
        <f>HYPERLINK("https://files.afu.se/Downloads/Transcripts/Skeptic%20Zone%20(Richard%20Saunders)/2018 11 10 - skepticzonepodcast - The Skeptic Zone %23525 -11.November.2018_pFSqcLrQ02Q - transcript (automated).pdf","Transcript Link")</f>
        <v>Transcript Link</v>
      </c>
      <c r="M277" s="2" t="str">
        <f>HYPERLINK("https://files.afu.se/Downloads/Transcripts/Skeptic%20Zone%20(Richard%20Saunders)/2018 11 10 - skepticzonepodcast - The Skeptic Zone %23525 -11.November.2018_pFSqcLrQ02Q - transcript (automated).pdf","Transcript Link")</f>
        <v>Transcript Link</v>
      </c>
    </row>
    <row r="278" ht="195" spans="1:13">
      <c r="A278" s="1" t="s">
        <v>1372</v>
      </c>
      <c r="B278" s="1" t="s">
        <v>13</v>
      </c>
      <c r="C278" s="4" t="s">
        <v>1373</v>
      </c>
      <c r="D278" s="1" t="s">
        <v>1374</v>
      </c>
      <c r="E278" s="1" t="s">
        <v>1375</v>
      </c>
      <c r="F278" s="4" t="s">
        <v>17</v>
      </c>
      <c r="G278" s="1" t="s">
        <v>18</v>
      </c>
      <c r="H278" s="1" t="s">
        <v>19</v>
      </c>
      <c r="I278" s="1" t="s">
        <v>20</v>
      </c>
      <c r="J278" s="1" t="s">
        <v>1376</v>
      </c>
      <c r="K278" s="1" t="s">
        <v>22</v>
      </c>
      <c r="L278" s="1" t="str">
        <f>HYPERLINK("https://files.afu.se/Downloads/Transcripts/Skeptic%20Zone%20(Richard%20Saunders)/2018 11 03 - skepticzonepodcast - The Skeptic Zone %23524 - 4.November.2018_r-Ofe6MRunU - transcript (automated).pdf","Transcript Link")</f>
        <v>Transcript Link</v>
      </c>
      <c r="M278" s="2" t="str">
        <f>HYPERLINK("https://files.afu.se/Downloads/Transcripts/Skeptic%20Zone%20(Richard%20Saunders)/2018 11 03 - skepticzonepodcast - The Skeptic Zone %23524 - 4.November.2018_r-Ofe6MRunU - transcript (automated).pdf","Transcript Link")</f>
        <v>Transcript Link</v>
      </c>
    </row>
    <row r="279" ht="409.5" spans="1:13">
      <c r="A279" s="1" t="s">
        <v>1377</v>
      </c>
      <c r="B279" s="1" t="s">
        <v>13</v>
      </c>
      <c r="C279" s="4" t="s">
        <v>1378</v>
      </c>
      <c r="D279" s="1" t="s">
        <v>1379</v>
      </c>
      <c r="E279" s="1" t="s">
        <v>1380</v>
      </c>
      <c r="F279" s="4" t="s">
        <v>17</v>
      </c>
      <c r="G279" s="1" t="s">
        <v>18</v>
      </c>
      <c r="H279" s="1" t="s">
        <v>19</v>
      </c>
      <c r="I279" s="1" t="s">
        <v>20</v>
      </c>
      <c r="J279" s="1" t="s">
        <v>1381</v>
      </c>
      <c r="K279" s="1" t="s">
        <v>22</v>
      </c>
      <c r="L279" s="1" t="str">
        <f>HYPERLINK("https://files.afu.se/Downloads/Transcripts/Skeptic%20Zone%20(Richard%20Saunders)/2018 10 27 - skepticzonepodcast - The Skeptic Zone %23523 - 28.October.2018_Vf4flIpWV2g - transcript (automated).pdf","Transcript Link")</f>
        <v>Transcript Link</v>
      </c>
      <c r="M279" s="2" t="str">
        <f>HYPERLINK("https://files.afu.se/Downloads/Transcripts/Skeptic%20Zone%20(Richard%20Saunders)/2018 10 27 - skepticzonepodcast - The Skeptic Zone %23523 - 28.October.2018_Vf4flIpWV2g - transcript (automated).pdf","Transcript Link")</f>
        <v>Transcript Link</v>
      </c>
    </row>
    <row r="280" ht="240" spans="1:13">
      <c r="A280" s="1" t="s">
        <v>1382</v>
      </c>
      <c r="B280" s="1" t="s">
        <v>13</v>
      </c>
      <c r="C280" s="4" t="s">
        <v>1383</v>
      </c>
      <c r="D280" s="1" t="s">
        <v>1384</v>
      </c>
      <c r="E280" s="1" t="s">
        <v>1385</v>
      </c>
      <c r="F280" s="4" t="s">
        <v>17</v>
      </c>
      <c r="G280" s="1" t="s">
        <v>18</v>
      </c>
      <c r="H280" s="1" t="s">
        <v>19</v>
      </c>
      <c r="I280" s="1" t="s">
        <v>20</v>
      </c>
      <c r="J280" s="1" t="s">
        <v>1386</v>
      </c>
      <c r="K280" s="1" t="s">
        <v>22</v>
      </c>
      <c r="L280" s="1" t="str">
        <f>HYPERLINK("https://files.afu.se/Downloads/Transcripts/Skeptic%20Zone%20(Richard%20Saunders)/2018 10 20 - skepticzonepodcast - The Skeptic Zone %23522 - 21.October.2018__LbrstqaIpc - transcript (automated).pdf","Transcript Link")</f>
        <v>Transcript Link</v>
      </c>
      <c r="M280" s="2" t="str">
        <f>HYPERLINK("https://files.afu.se/Downloads/Transcripts/Skeptic%20Zone%20(Richard%20Saunders)/2018 10 20 - skepticzonepodcast - The Skeptic Zone %23522 - 21.October.2018__LbrstqaIpc - transcript (automated).pdf","Transcript Link")</f>
        <v>Transcript Link</v>
      </c>
    </row>
    <row r="281" ht="409.5" spans="1:13">
      <c r="A281" s="1" t="s">
        <v>1387</v>
      </c>
      <c r="B281" s="1" t="s">
        <v>13</v>
      </c>
      <c r="C281" s="4" t="s">
        <v>1388</v>
      </c>
      <c r="D281" s="1" t="s">
        <v>1389</v>
      </c>
      <c r="E281" s="1" t="s">
        <v>1390</v>
      </c>
      <c r="F281" s="4" t="s">
        <v>17</v>
      </c>
      <c r="G281" s="1" t="s">
        <v>18</v>
      </c>
      <c r="H281" s="1" t="s">
        <v>19</v>
      </c>
      <c r="I281" s="1" t="s">
        <v>20</v>
      </c>
      <c r="J281" s="1" t="s">
        <v>1391</v>
      </c>
      <c r="K281" s="1" t="s">
        <v>22</v>
      </c>
      <c r="L281" s="1" t="str">
        <f>HYPERLINK("https://files.afu.se/Downloads/Transcripts/Skeptic%20Zone%20(Richard%20Saunders)/2018 10 13 - skepticzonepodcast - The Skeptic Zone %23521 - 14.October.2018_eBaWURai4OM - transcript (automated).pdf","Transcript Link")</f>
        <v>Transcript Link</v>
      </c>
      <c r="M281" s="2" t="str">
        <f>HYPERLINK("https://files.afu.se/Downloads/Transcripts/Skeptic%20Zone%20(Richard%20Saunders)/2018 10 13 - skepticzonepodcast - The Skeptic Zone %23521 - 14.October.2018_eBaWURai4OM - transcript (automated).pdf","Transcript Link")</f>
        <v>Transcript Link</v>
      </c>
    </row>
    <row r="282" ht="390" spans="1:13">
      <c r="A282" s="1" t="s">
        <v>1392</v>
      </c>
      <c r="B282" s="1" t="s">
        <v>13</v>
      </c>
      <c r="C282" s="4" t="s">
        <v>1393</v>
      </c>
      <c r="D282" s="1" t="s">
        <v>1394</v>
      </c>
      <c r="E282" s="1" t="s">
        <v>1395</v>
      </c>
      <c r="F282" s="4" t="s">
        <v>17</v>
      </c>
      <c r="G282" s="1" t="s">
        <v>18</v>
      </c>
      <c r="H282" s="1" t="s">
        <v>19</v>
      </c>
      <c r="I282" s="1" t="s">
        <v>20</v>
      </c>
      <c r="J282" s="1" t="s">
        <v>1396</v>
      </c>
      <c r="K282" s="1" t="s">
        <v>22</v>
      </c>
      <c r="L282" s="1" t="str">
        <f>HYPERLINK("https://files.afu.se/Downloads/Transcripts/Skeptic%20Zone%20(Richard%20Saunders)/2018 10 06 - skepticzonepodcast - The Skeptic Zone %23520 - 7.October.2018_u71ROK6EECI - transcript (automated).pdf","Transcript Link")</f>
        <v>Transcript Link</v>
      </c>
      <c r="M282" s="2" t="str">
        <f>HYPERLINK("https://files.afu.se/Downloads/Transcripts/Skeptic%20Zone%20(Richard%20Saunders)/2018 10 06 - skepticzonepodcast - The Skeptic Zone %23520 - 7.October.2018_u71ROK6EECI - transcript (automated).pdf","Transcript Link")</f>
        <v>Transcript Link</v>
      </c>
    </row>
    <row r="283" ht="409.5" spans="1:13">
      <c r="A283" s="1" t="s">
        <v>1397</v>
      </c>
      <c r="B283" s="1" t="s">
        <v>13</v>
      </c>
      <c r="C283" s="4" t="s">
        <v>1398</v>
      </c>
      <c r="D283" s="1" t="s">
        <v>1399</v>
      </c>
      <c r="E283" s="1" t="s">
        <v>1400</v>
      </c>
      <c r="F283" s="4" t="s">
        <v>17</v>
      </c>
      <c r="G283" s="1" t="s">
        <v>18</v>
      </c>
      <c r="H283" s="1" t="s">
        <v>19</v>
      </c>
      <c r="I283" s="1" t="s">
        <v>20</v>
      </c>
      <c r="J283" s="1" t="s">
        <v>1401</v>
      </c>
      <c r="K283" s="1" t="s">
        <v>22</v>
      </c>
      <c r="L283" s="1" t="str">
        <f>HYPERLINK("https://files.afu.se/Downloads/Transcripts/Skeptic%20Zone%20(Richard%20Saunders)/2018 09 29 - skepticzonepodcast - The Skeptic Zone %23519 - 30.September.2018_u9wwPD6vXyQ - transcript (automated).pdf","Transcript Link")</f>
        <v>Transcript Link</v>
      </c>
      <c r="M283" s="2" t="str">
        <f>HYPERLINK("https://files.afu.se/Downloads/Transcripts/Skeptic%20Zone%20(Richard%20Saunders)/2018 09 29 - skepticzonepodcast - The Skeptic Zone %23519 - 30.September.2018_u9wwPD6vXyQ - transcript (automated).pdf","Transcript Link")</f>
        <v>Transcript Link</v>
      </c>
    </row>
    <row r="284" ht="409.5" spans="1:13">
      <c r="A284" s="1" t="s">
        <v>1402</v>
      </c>
      <c r="B284" s="1" t="s">
        <v>13</v>
      </c>
      <c r="C284" s="4" t="s">
        <v>1403</v>
      </c>
      <c r="D284" s="1" t="s">
        <v>1404</v>
      </c>
      <c r="E284" s="1" t="s">
        <v>1405</v>
      </c>
      <c r="F284" s="4" t="s">
        <v>17</v>
      </c>
      <c r="G284" s="1" t="s">
        <v>18</v>
      </c>
      <c r="H284" s="1" t="s">
        <v>19</v>
      </c>
      <c r="I284" s="1" t="s">
        <v>20</v>
      </c>
      <c r="J284" s="1" t="s">
        <v>1406</v>
      </c>
      <c r="K284" s="1" t="s">
        <v>22</v>
      </c>
      <c r="L284" s="1" t="str">
        <f>HYPERLINK("https://files.afu.se/Downloads/Transcripts/Skeptic%20Zone%20(Richard%20Saunders)/2018 09 22 - skepticzonepodcast - The Skeptic Zone %23518 - 23.September.2018_flgus8AnpDM - transcript (automated).pdf","Transcript Link")</f>
        <v>Transcript Link</v>
      </c>
      <c r="M284" s="2" t="str">
        <f>HYPERLINK("https://files.afu.se/Downloads/Transcripts/Skeptic%20Zone%20(Richard%20Saunders)/2018 09 22 - skepticzonepodcast - The Skeptic Zone %23518 - 23.September.2018_flgus8AnpDM - transcript (automated).pdf","Transcript Link")</f>
        <v>Transcript Link</v>
      </c>
    </row>
    <row r="285" ht="409.5" spans="1:13">
      <c r="A285" s="1" t="s">
        <v>1407</v>
      </c>
      <c r="B285" s="1" t="s">
        <v>13</v>
      </c>
      <c r="C285" s="4" t="s">
        <v>1408</v>
      </c>
      <c r="D285" s="1" t="s">
        <v>1409</v>
      </c>
      <c r="E285" s="1" t="s">
        <v>1410</v>
      </c>
      <c r="F285" s="4" t="s">
        <v>17</v>
      </c>
      <c r="G285" s="1" t="s">
        <v>18</v>
      </c>
      <c r="H285" s="1" t="s">
        <v>19</v>
      </c>
      <c r="I285" s="1" t="s">
        <v>20</v>
      </c>
      <c r="J285" s="1" t="s">
        <v>1411</v>
      </c>
      <c r="K285" s="1" t="s">
        <v>22</v>
      </c>
      <c r="L285" s="1" t="str">
        <f>HYPERLINK("https://files.afu.se/Downloads/Transcripts/Skeptic%20Zone%20(Richard%20Saunders)/2018 09 15 - skepticzonepodcast - The Skeptic Zone %23517 - 16.September.2018_dCn475H767o - transcript (automated).pdf","Transcript Link")</f>
        <v>Transcript Link</v>
      </c>
      <c r="M285" s="2" t="str">
        <f>HYPERLINK("https://files.afu.se/Downloads/Transcripts/Skeptic%20Zone%20(Richard%20Saunders)/2018 09 15 - skepticzonepodcast - The Skeptic Zone %23517 - 16.September.2018_dCn475H767o - transcript (automated).pdf","Transcript Link")</f>
        <v>Transcript Link</v>
      </c>
    </row>
    <row r="286" ht="409.5" spans="1:13">
      <c r="A286" s="1" t="s">
        <v>1412</v>
      </c>
      <c r="B286" s="1" t="s">
        <v>13</v>
      </c>
      <c r="C286" s="4" t="s">
        <v>1413</v>
      </c>
      <c r="D286" s="1" t="s">
        <v>1414</v>
      </c>
      <c r="E286" s="1" t="s">
        <v>1415</v>
      </c>
      <c r="F286" s="4" t="s">
        <v>17</v>
      </c>
      <c r="G286" s="1" t="s">
        <v>18</v>
      </c>
      <c r="H286" s="1" t="s">
        <v>19</v>
      </c>
      <c r="I286" s="1" t="s">
        <v>20</v>
      </c>
      <c r="J286" s="1" t="s">
        <v>1416</v>
      </c>
      <c r="K286" s="1" t="s">
        <v>22</v>
      </c>
      <c r="L286" s="1" t="str">
        <f>HYPERLINK("https://files.afu.se/Downloads/Transcripts/Skeptic%20Zone%20(Richard%20Saunders)/2018 09 09 - skepticzonepodcast - The Skeptic Zone %23516 - 9.September.2018_ve_fSyM148M - transcript (automated).pdf","Transcript Link")</f>
        <v>Transcript Link</v>
      </c>
      <c r="M286" s="2" t="str">
        <f>HYPERLINK("https://files.afu.se/Downloads/Transcripts/Skeptic%20Zone%20(Richard%20Saunders)/2018 09 09 - skepticzonepodcast - The Skeptic Zone %23516 - 9.September.2018_ve_fSyM148M - transcript (automated).pdf","Transcript Link")</f>
        <v>Transcript Link</v>
      </c>
    </row>
    <row r="287" ht="409.5" spans="1:13">
      <c r="A287" s="1" t="s">
        <v>1417</v>
      </c>
      <c r="B287" s="1" t="s">
        <v>13</v>
      </c>
      <c r="C287" s="4" t="s">
        <v>1418</v>
      </c>
      <c r="D287" s="1" t="s">
        <v>1419</v>
      </c>
      <c r="E287" s="1" t="s">
        <v>1420</v>
      </c>
      <c r="F287" s="4" t="s">
        <v>17</v>
      </c>
      <c r="G287" s="1" t="s">
        <v>18</v>
      </c>
      <c r="H287" s="1" t="s">
        <v>19</v>
      </c>
      <c r="I287" s="1" t="s">
        <v>20</v>
      </c>
      <c r="J287" s="1" t="s">
        <v>1421</v>
      </c>
      <c r="K287" s="1" t="s">
        <v>22</v>
      </c>
      <c r="L287" s="1" t="str">
        <f>HYPERLINK("https://files.afu.se/Downloads/Transcripts/Skeptic%20Zone%20(Richard%20Saunders)/2018 09 01 - skepticzonepodcast - The Skeptic Zone %23515 - 2.September.2018_FEqzCeXWusk - transcript (automated).pdf","Transcript Link")</f>
        <v>Transcript Link</v>
      </c>
      <c r="M287" s="2" t="str">
        <f>HYPERLINK("https://files.afu.se/Downloads/Transcripts/Skeptic%20Zone%20(Richard%20Saunders)/2018 09 01 - skepticzonepodcast - The Skeptic Zone %23515 - 2.September.2018_FEqzCeXWusk - transcript (automated).pdf","Transcript Link")</f>
        <v>Transcript Link</v>
      </c>
    </row>
    <row r="288" ht="409.5" spans="1:13">
      <c r="A288" s="1" t="s">
        <v>1422</v>
      </c>
      <c r="B288" s="1" t="s">
        <v>13</v>
      </c>
      <c r="C288" s="4" t="s">
        <v>1423</v>
      </c>
      <c r="D288" s="1" t="s">
        <v>1424</v>
      </c>
      <c r="E288" s="1" t="s">
        <v>1425</v>
      </c>
      <c r="F288" s="4" t="s">
        <v>17</v>
      </c>
      <c r="G288" s="1" t="s">
        <v>18</v>
      </c>
      <c r="H288" s="1" t="s">
        <v>19</v>
      </c>
      <c r="I288" s="1" t="s">
        <v>20</v>
      </c>
      <c r="J288" s="1" t="s">
        <v>1426</v>
      </c>
      <c r="K288" s="1" t="s">
        <v>22</v>
      </c>
      <c r="L288" s="1" t="str">
        <f>HYPERLINK("https://files.afu.se/Downloads/Transcripts/Skeptic%20Zone%20(Richard%20Saunders)/2018 08 26 - skepticzonepodcast - The Skeptic Zone %23514 - 26.August.2018_ujWZSe6wz1g - transcript (automated).pdf","Transcript Link")</f>
        <v>Transcript Link</v>
      </c>
      <c r="M288" s="2" t="str">
        <f>HYPERLINK("https://files.afu.se/Downloads/Transcripts/Skeptic%20Zone%20(Richard%20Saunders)/2018 08 26 - skepticzonepodcast - The Skeptic Zone %23514 - 26.August.2018_ujWZSe6wz1g - transcript (automated).pdf","Transcript Link")</f>
        <v>Transcript Link</v>
      </c>
    </row>
    <row r="289" ht="409.5" spans="1:13">
      <c r="A289" s="1" t="s">
        <v>1427</v>
      </c>
      <c r="B289" s="1" t="s">
        <v>13</v>
      </c>
      <c r="C289" s="4" t="s">
        <v>1428</v>
      </c>
      <c r="D289" s="1" t="s">
        <v>1429</v>
      </c>
      <c r="E289" s="1" t="s">
        <v>1430</v>
      </c>
      <c r="F289" s="4" t="s">
        <v>17</v>
      </c>
      <c r="G289" s="1" t="s">
        <v>18</v>
      </c>
      <c r="H289" s="1" t="s">
        <v>19</v>
      </c>
      <c r="I289" s="1" t="s">
        <v>20</v>
      </c>
      <c r="J289" s="1" t="s">
        <v>1431</v>
      </c>
      <c r="K289" s="1" t="s">
        <v>22</v>
      </c>
      <c r="L289" s="1" t="str">
        <f>HYPERLINK("https://files.afu.se/Downloads/Transcripts/Skeptic%20Zone%20(Richard%20Saunders)/2018 08 18 - skepticzonepodcast - The Skeptic Zone %23513 - 19.August.2018_llApZhsQ37A - transcript (automated).pdf","Transcript Link")</f>
        <v>Transcript Link</v>
      </c>
      <c r="M289" s="2" t="str">
        <f>HYPERLINK("https://files.afu.se/Downloads/Transcripts/Skeptic%20Zone%20(Richard%20Saunders)/2018 08 18 - skepticzonepodcast - The Skeptic Zone %23513 - 19.August.2018_llApZhsQ37A - transcript (automated).pdf","Transcript Link")</f>
        <v>Transcript Link</v>
      </c>
    </row>
    <row r="290" ht="409.5" spans="1:13">
      <c r="A290" s="1" t="s">
        <v>1432</v>
      </c>
      <c r="B290" s="1" t="s">
        <v>13</v>
      </c>
      <c r="C290" s="4" t="s">
        <v>1433</v>
      </c>
      <c r="D290" s="1" t="s">
        <v>1434</v>
      </c>
      <c r="E290" s="1" t="s">
        <v>1435</v>
      </c>
      <c r="F290" s="4" t="s">
        <v>17</v>
      </c>
      <c r="G290" s="1" t="s">
        <v>18</v>
      </c>
      <c r="H290" s="1" t="s">
        <v>19</v>
      </c>
      <c r="I290" s="1" t="s">
        <v>20</v>
      </c>
      <c r="J290" s="1" t="s">
        <v>1436</v>
      </c>
      <c r="K290" s="1" t="s">
        <v>22</v>
      </c>
      <c r="L290" s="1" t="str">
        <f>HYPERLINK("https://files.afu.se/Downloads/Transcripts/Skeptic%20Zone%20(Richard%20Saunders)/2018 08 11 - skepticzonepodcast - The Skeptic Zone %23512 - 12.August.2018_AE7c0Dsg6Zs - transcript (automated).pdf","Transcript Link")</f>
        <v>Transcript Link</v>
      </c>
      <c r="M290" s="2" t="str">
        <f>HYPERLINK("https://files.afu.se/Downloads/Transcripts/Skeptic%20Zone%20(Richard%20Saunders)/2018 08 11 - skepticzonepodcast - The Skeptic Zone %23512 - 12.August.2018_AE7c0Dsg6Zs - transcript (automated).pdf","Transcript Link")</f>
        <v>Transcript Link</v>
      </c>
    </row>
    <row r="291" ht="165" spans="1:13">
      <c r="A291" s="1" t="s">
        <v>1437</v>
      </c>
      <c r="B291" s="1" t="s">
        <v>13</v>
      </c>
      <c r="C291" s="4" t="s">
        <v>1438</v>
      </c>
      <c r="D291" s="1" t="s">
        <v>1439</v>
      </c>
      <c r="E291" s="1" t="s">
        <v>1440</v>
      </c>
      <c r="F291" s="4" t="s">
        <v>17</v>
      </c>
      <c r="G291" s="1" t="s">
        <v>18</v>
      </c>
      <c r="H291" s="1" t="s">
        <v>19</v>
      </c>
      <c r="I291" s="1" t="s">
        <v>20</v>
      </c>
      <c r="J291" s="1" t="s">
        <v>1441</v>
      </c>
      <c r="K291" s="1" t="s">
        <v>22</v>
      </c>
      <c r="L291" s="1" t="str">
        <f>HYPERLINK("https://files.afu.se/Downloads/Transcripts/Skeptic%20Zone%20(Richard%20Saunders)/2018 08 10 - skepticzonepodcast - The Skeptic Zone - Special Report - 10.August.2018_ppTH9z7M8AU - transcript (automated).pdf","Transcript Link")</f>
        <v>Transcript Link</v>
      </c>
      <c r="M291" s="2" t="str">
        <f>HYPERLINK("https://files.afu.se/Downloads/Transcripts/Skeptic%20Zone%20(Richard%20Saunders)/2018 08 10 - skepticzonepodcast - The Skeptic Zone - Special Report - 10.August.2018_ppTH9z7M8AU - transcript (automated).pdf","Transcript Link")</f>
        <v>Transcript Link</v>
      </c>
    </row>
    <row r="292" ht="409.5" spans="1:13">
      <c r="A292" s="1" t="s">
        <v>1442</v>
      </c>
      <c r="B292" s="1" t="s">
        <v>13</v>
      </c>
      <c r="C292" s="4" t="s">
        <v>1443</v>
      </c>
      <c r="D292" s="1" t="s">
        <v>1444</v>
      </c>
      <c r="E292" s="1" t="s">
        <v>1445</v>
      </c>
      <c r="F292" s="4" t="s">
        <v>17</v>
      </c>
      <c r="G292" s="1" t="s">
        <v>18</v>
      </c>
      <c r="H292" s="1" t="s">
        <v>19</v>
      </c>
      <c r="I292" s="1" t="s">
        <v>20</v>
      </c>
      <c r="J292" s="1" t="s">
        <v>1446</v>
      </c>
      <c r="K292" s="1" t="s">
        <v>22</v>
      </c>
      <c r="L292" s="1" t="str">
        <f>HYPERLINK("https://files.afu.se/Downloads/Transcripts/Skeptic%20Zone%20(Richard%20Saunders)/2018 08 04 - skepticzonepodcast - The Skeptic Zone %23511 - 8.August.2018_MhJxu3QyKCw - transcript (automated).pdf","Transcript Link")</f>
        <v>Transcript Link</v>
      </c>
      <c r="M292" s="2" t="str">
        <f>HYPERLINK("https://files.afu.se/Downloads/Transcripts/Skeptic%20Zone%20(Richard%20Saunders)/2018 08 04 - skepticzonepodcast - The Skeptic Zone %23511 - 8.August.2018_MhJxu3QyKCw - transcript (automated).pdf","Transcript Link")</f>
        <v>Transcript Link</v>
      </c>
    </row>
    <row r="293" ht="409.5" spans="1:13">
      <c r="A293" s="1" t="s">
        <v>1447</v>
      </c>
      <c r="B293" s="1" t="s">
        <v>13</v>
      </c>
      <c r="C293" s="4" t="s">
        <v>1448</v>
      </c>
      <c r="D293" s="1" t="s">
        <v>1449</v>
      </c>
      <c r="E293" s="1" t="s">
        <v>1450</v>
      </c>
      <c r="F293" s="4" t="s">
        <v>17</v>
      </c>
      <c r="G293" s="1" t="s">
        <v>18</v>
      </c>
      <c r="H293" s="1" t="s">
        <v>19</v>
      </c>
      <c r="I293" s="1" t="s">
        <v>20</v>
      </c>
      <c r="J293" s="1" t="s">
        <v>1451</v>
      </c>
      <c r="K293" s="1" t="s">
        <v>22</v>
      </c>
      <c r="L293" s="1" t="str">
        <f>HYPERLINK("https://files.afu.se/Downloads/Transcripts/Skeptic%20Zone%20(Richard%20Saunders)/2018 07 28 - skepticzonepodcast - The Skeptic Zone %23509 - 22.July.2018_OvuZ7gwJCoM - transcript (automated).pdf","Transcript Link")</f>
        <v>Transcript Link</v>
      </c>
      <c r="M293" s="2" t="str">
        <f>HYPERLINK("https://files.afu.se/Downloads/Transcripts/Skeptic%20Zone%20(Richard%20Saunders)/2018 07 28 - skepticzonepodcast - The Skeptic Zone %23509 - 22.July.2018_OvuZ7gwJCoM - transcript (automated).pdf","Transcript Link")</f>
        <v>Transcript Link</v>
      </c>
    </row>
    <row r="294" ht="409.5" spans="1:13">
      <c r="A294" s="1" t="s">
        <v>1452</v>
      </c>
      <c r="B294" s="1" t="s">
        <v>13</v>
      </c>
      <c r="C294" s="4" t="s">
        <v>1453</v>
      </c>
      <c r="D294" s="1" t="s">
        <v>1449</v>
      </c>
      <c r="E294" s="1" t="s">
        <v>1454</v>
      </c>
      <c r="F294" s="4" t="s">
        <v>17</v>
      </c>
      <c r="G294" s="1" t="s">
        <v>18</v>
      </c>
      <c r="H294" s="1" t="s">
        <v>19</v>
      </c>
      <c r="I294" s="1" t="s">
        <v>20</v>
      </c>
      <c r="J294" s="1" t="s">
        <v>1455</v>
      </c>
      <c r="K294" s="1" t="s">
        <v>22</v>
      </c>
      <c r="L294" s="1" t="str">
        <f>HYPERLINK("https://files.afu.se/Downloads/Transcripts/Skeptic%20Zone%20(Richard%20Saunders)/2018 07 21 - skepticzonepodcast - The Skeptic Zone %23509 - 22.July.2018_e2ECqWk3YbQ - transcript (automated).pdf","Transcript Link")</f>
        <v>Transcript Link</v>
      </c>
      <c r="M294" s="2" t="str">
        <f>HYPERLINK("https://files.afu.se/Downloads/Transcripts/Skeptic%20Zone%20(Richard%20Saunders)/2018 07 21 - skepticzonepodcast - The Skeptic Zone %23509 - 22.July.2018_e2ECqWk3YbQ - transcript (automated).pdf","Transcript Link")</f>
        <v>Transcript Link</v>
      </c>
    </row>
    <row r="295" ht="409.5" spans="1:13">
      <c r="A295" s="1" t="s">
        <v>1456</v>
      </c>
      <c r="B295" s="1" t="s">
        <v>13</v>
      </c>
      <c r="C295" s="4" t="s">
        <v>1457</v>
      </c>
      <c r="D295" s="1" t="s">
        <v>1458</v>
      </c>
      <c r="E295" s="1" t="s">
        <v>1459</v>
      </c>
      <c r="F295" s="4" t="s">
        <v>17</v>
      </c>
      <c r="G295" s="1" t="s">
        <v>18</v>
      </c>
      <c r="H295" s="1" t="s">
        <v>19</v>
      </c>
      <c r="I295" s="1" t="s">
        <v>20</v>
      </c>
      <c r="J295" s="1" t="s">
        <v>1460</v>
      </c>
      <c r="K295" s="1" t="s">
        <v>22</v>
      </c>
      <c r="L295" s="1" t="str">
        <f>HYPERLINK("https://files.afu.se/Downloads/Transcripts/Skeptic%20Zone%20(Richard%20Saunders)/2018 07 15 - skepticzonepodcast - The Skeptic Zone %23508 - 15.July.2018_QprOk7P1Lfk - transcript (automated).pdf","Transcript Link")</f>
        <v>Transcript Link</v>
      </c>
      <c r="M295" s="2" t="str">
        <f>HYPERLINK("https://files.afu.se/Downloads/Transcripts/Skeptic%20Zone%20(Richard%20Saunders)/2018 07 15 - skepticzonepodcast - The Skeptic Zone %23508 - 15.July.2018_QprOk7P1Lfk - transcript (automated).pdf","Transcript Link")</f>
        <v>Transcript Link</v>
      </c>
    </row>
    <row r="296" ht="409.5" spans="1:13">
      <c r="A296" s="1" t="s">
        <v>1461</v>
      </c>
      <c r="B296" s="1" t="s">
        <v>13</v>
      </c>
      <c r="C296" s="4" t="s">
        <v>1462</v>
      </c>
      <c r="D296" s="1" t="s">
        <v>1463</v>
      </c>
      <c r="E296" s="1" t="s">
        <v>1464</v>
      </c>
      <c r="F296" s="4" t="s">
        <v>17</v>
      </c>
      <c r="G296" s="1" t="s">
        <v>18</v>
      </c>
      <c r="H296" s="1" t="s">
        <v>19</v>
      </c>
      <c r="I296" s="1" t="s">
        <v>20</v>
      </c>
      <c r="J296" s="1" t="s">
        <v>1465</v>
      </c>
      <c r="K296" s="1" t="s">
        <v>22</v>
      </c>
      <c r="L296" s="1" t="str">
        <f>HYPERLINK("https://files.afu.se/Downloads/Transcripts/Skeptic%20Zone%20(Richard%20Saunders)/2018 07 08 - skepticzonepodcast - The Skeptic Zone %23507 - 8.July.2018_djPMIVCtPHE - transcript (automated).pdf","Transcript Link")</f>
        <v>Transcript Link</v>
      </c>
      <c r="M296" s="2" t="str">
        <f>HYPERLINK("https://files.afu.se/Downloads/Transcripts/Skeptic%20Zone%20(Richard%20Saunders)/2018 07 08 - skepticzonepodcast - The Skeptic Zone %23507 - 8.July.2018_djPMIVCtPHE - transcript (automated).pdf","Transcript Link")</f>
        <v>Transcript Link</v>
      </c>
    </row>
    <row r="297" ht="409.5" spans="1:13">
      <c r="A297" s="1" t="s">
        <v>1466</v>
      </c>
      <c r="B297" s="1" t="s">
        <v>13</v>
      </c>
      <c r="C297" s="4" t="s">
        <v>1467</v>
      </c>
      <c r="D297" s="1" t="s">
        <v>1468</v>
      </c>
      <c r="E297" s="1" t="s">
        <v>1469</v>
      </c>
      <c r="F297" s="4" t="s">
        <v>17</v>
      </c>
      <c r="G297" s="1" t="s">
        <v>18</v>
      </c>
      <c r="H297" s="1" t="s">
        <v>19</v>
      </c>
      <c r="I297" s="1" t="s">
        <v>20</v>
      </c>
      <c r="J297" s="1" t="s">
        <v>1470</v>
      </c>
      <c r="K297" s="1" t="s">
        <v>22</v>
      </c>
      <c r="L297" s="1" t="str">
        <f>HYPERLINK("https://files.afu.se/Downloads/Transcripts/Skeptic%20Zone%20(Richard%20Saunders)/2018 07 01 - skepticzonepodcast - The Skeptic Zone %23506 - 1.July.2018_150k1WvpwlU - transcript (automated).pdf","Transcript Link")</f>
        <v>Transcript Link</v>
      </c>
      <c r="M297" s="2" t="str">
        <f>HYPERLINK("https://files.afu.se/Downloads/Transcripts/Skeptic%20Zone%20(Richard%20Saunders)/2018 07 01 - skepticzonepodcast - The Skeptic Zone %23506 - 1.July.2018_150k1WvpwlU - transcript (automated).pdf","Transcript Link")</f>
        <v>Transcript Link</v>
      </c>
    </row>
    <row r="298" ht="409.5" spans="1:13">
      <c r="A298" s="1" t="s">
        <v>1471</v>
      </c>
      <c r="B298" s="1" t="s">
        <v>13</v>
      </c>
      <c r="C298" s="4" t="s">
        <v>1472</v>
      </c>
      <c r="D298" s="1" t="s">
        <v>1473</v>
      </c>
      <c r="E298" s="1" t="s">
        <v>1474</v>
      </c>
      <c r="F298" s="4" t="s">
        <v>17</v>
      </c>
      <c r="G298" s="1" t="s">
        <v>18</v>
      </c>
      <c r="H298" s="1" t="s">
        <v>19</v>
      </c>
      <c r="I298" s="1" t="s">
        <v>20</v>
      </c>
      <c r="J298" s="1" t="s">
        <v>1475</v>
      </c>
      <c r="K298" s="1" t="s">
        <v>22</v>
      </c>
      <c r="L298" s="1" t="str">
        <f>HYPERLINK("https://files.afu.se/Downloads/Transcripts/Skeptic%20Zone%20(Richard%20Saunders)/2018 06 23 - skepticzonepodcast - The Skeptic Zone %23505 - 24.June.2018_LXQSN1BBmHY - transcript (automated).pdf","Transcript Link")</f>
        <v>Transcript Link</v>
      </c>
      <c r="M298" s="2" t="str">
        <f>HYPERLINK("https://files.afu.se/Downloads/Transcripts/Skeptic%20Zone%20(Richard%20Saunders)/2018 06 23 - skepticzonepodcast - The Skeptic Zone %23505 - 24.June.2018_LXQSN1BBmHY - transcript (automated).pdf","Transcript Link")</f>
        <v>Transcript Link</v>
      </c>
    </row>
    <row r="299" ht="409.5" spans="1:13">
      <c r="A299" s="1" t="s">
        <v>1476</v>
      </c>
      <c r="B299" s="1" t="s">
        <v>13</v>
      </c>
      <c r="C299" s="4" t="s">
        <v>1477</v>
      </c>
      <c r="D299" s="1" t="s">
        <v>1478</v>
      </c>
      <c r="E299" s="1" t="s">
        <v>1479</v>
      </c>
      <c r="F299" s="4" t="s">
        <v>17</v>
      </c>
      <c r="G299" s="1" t="s">
        <v>18</v>
      </c>
      <c r="H299" s="1" t="s">
        <v>19</v>
      </c>
      <c r="I299" s="1" t="s">
        <v>20</v>
      </c>
      <c r="J299" s="1" t="s">
        <v>1480</v>
      </c>
      <c r="K299" s="1" t="s">
        <v>22</v>
      </c>
      <c r="L299" s="1" t="str">
        <f>HYPERLINK("https://files.afu.se/Downloads/Transcripts/Skeptic%20Zone%20(Richard%20Saunders)/2018 06 17 - skepticzonepodcast - The Skeptic Zone %23504 - 17.June.2018_2tKg6i2Vokg - transcript (automated).pdf","Transcript Link")</f>
        <v>Transcript Link</v>
      </c>
      <c r="M299" s="2" t="str">
        <f>HYPERLINK("https://files.afu.se/Downloads/Transcripts/Skeptic%20Zone%20(Richard%20Saunders)/2018 06 17 - skepticzonepodcast - The Skeptic Zone %23504 - 17.June.2018_2tKg6i2Vokg - transcript (automated).pdf","Transcript Link")</f>
        <v>Transcript Link</v>
      </c>
    </row>
    <row r="300" ht="409.5" spans="1:13">
      <c r="A300" s="1" t="s">
        <v>1481</v>
      </c>
      <c r="B300" s="1" t="s">
        <v>13</v>
      </c>
      <c r="C300" s="4" t="s">
        <v>1482</v>
      </c>
      <c r="D300" s="1" t="s">
        <v>1483</v>
      </c>
      <c r="E300" s="1" t="s">
        <v>1484</v>
      </c>
      <c r="F300" s="4" t="s">
        <v>17</v>
      </c>
      <c r="G300" s="1" t="s">
        <v>18</v>
      </c>
      <c r="H300" s="1" t="s">
        <v>19</v>
      </c>
      <c r="I300" s="1" t="s">
        <v>20</v>
      </c>
      <c r="J300" s="1" t="s">
        <v>1485</v>
      </c>
      <c r="K300" s="1" t="s">
        <v>22</v>
      </c>
      <c r="L300" s="1" t="str">
        <f>HYPERLINK("https://files.afu.se/Downloads/Transcripts/Skeptic%20Zone%20(Richard%20Saunders)/2018 06 09 - skepticzonepodcast - The Skeptic Zone %23503 - 10.June.2018_9fDg72asBPs - transcript (automated).pdf","Transcript Link")</f>
        <v>Transcript Link</v>
      </c>
      <c r="M300" s="2" t="str">
        <f>HYPERLINK("https://files.afu.se/Downloads/Transcripts/Skeptic%20Zone%20(Richard%20Saunders)/2018 06 09 - skepticzonepodcast - The Skeptic Zone %23503 - 10.June.2018_9fDg72asBPs - transcript (automated).pdf","Transcript Link")</f>
        <v>Transcript Link</v>
      </c>
    </row>
    <row r="301" ht="409.5" spans="1:13">
      <c r="A301" s="1" t="s">
        <v>1486</v>
      </c>
      <c r="B301" s="1" t="s">
        <v>13</v>
      </c>
      <c r="C301" s="4" t="s">
        <v>1487</v>
      </c>
      <c r="D301" s="1" t="s">
        <v>1488</v>
      </c>
      <c r="E301" s="1" t="s">
        <v>1489</v>
      </c>
      <c r="F301" s="4" t="s">
        <v>17</v>
      </c>
      <c r="G301" s="1" t="s">
        <v>18</v>
      </c>
      <c r="H301" s="1" t="s">
        <v>19</v>
      </c>
      <c r="I301" s="1" t="s">
        <v>20</v>
      </c>
      <c r="J301" s="1" t="s">
        <v>1490</v>
      </c>
      <c r="K301" s="1" t="s">
        <v>22</v>
      </c>
      <c r="L301" s="1" t="str">
        <f>HYPERLINK("https://files.afu.se/Downloads/Transcripts/Skeptic%20Zone%20(Richard%20Saunders)/2018 06 03 - skepticzonepodcast - The Skeptic Zone %23502 - 3.June.2018_9P2O0BeCkhU - transcript (automated).pdf","Transcript Link")</f>
        <v>Transcript Link</v>
      </c>
      <c r="M301" s="2" t="str">
        <f>HYPERLINK("https://files.afu.se/Downloads/Transcripts/Skeptic%20Zone%20(Richard%20Saunders)/2018 06 03 - skepticzonepodcast - The Skeptic Zone %23502 - 3.June.2018_9P2O0BeCkhU - transcript (automated).pdf","Transcript Link")</f>
        <v>Transcript Link</v>
      </c>
    </row>
    <row r="302" ht="409.5" spans="1:13">
      <c r="A302" s="1" t="s">
        <v>1491</v>
      </c>
      <c r="B302" s="1" t="s">
        <v>13</v>
      </c>
      <c r="C302" s="4" t="s">
        <v>1492</v>
      </c>
      <c r="D302" s="1" t="s">
        <v>1493</v>
      </c>
      <c r="E302" s="1" t="s">
        <v>1494</v>
      </c>
      <c r="F302" s="4" t="s">
        <v>17</v>
      </c>
      <c r="G302" s="1" t="s">
        <v>18</v>
      </c>
      <c r="H302" s="1" t="s">
        <v>19</v>
      </c>
      <c r="I302" s="1" t="s">
        <v>20</v>
      </c>
      <c r="J302" s="1" t="s">
        <v>1495</v>
      </c>
      <c r="K302" s="1" t="s">
        <v>22</v>
      </c>
      <c r="L302" s="1" t="str">
        <f>HYPERLINK("https://files.afu.se/Downloads/Transcripts/Skeptic%20Zone%20(Richard%20Saunders)/2018 05 26 - skepticzonepodcast - The Skeptic Zone %23501 - 27.May.2018_Cdzdmc4ArPM - transcript (automated).pdf","Transcript Link")</f>
        <v>Transcript Link</v>
      </c>
      <c r="M302" s="2" t="str">
        <f>HYPERLINK("https://files.afu.se/Downloads/Transcripts/Skeptic%20Zone%20(Richard%20Saunders)/2018 05 26 - skepticzonepodcast - The Skeptic Zone %23501 - 27.May.2018_Cdzdmc4ArPM - transcript (automated).pdf","Transcript Link")</f>
        <v>Transcript Link</v>
      </c>
    </row>
    <row r="303" ht="409.5" spans="1:13">
      <c r="A303" s="1" t="s">
        <v>1496</v>
      </c>
      <c r="B303" s="1" t="s">
        <v>13</v>
      </c>
      <c r="C303" s="4" t="s">
        <v>1497</v>
      </c>
      <c r="D303" s="1" t="s">
        <v>1498</v>
      </c>
      <c r="E303" s="1" t="s">
        <v>1499</v>
      </c>
      <c r="F303" s="4" t="s">
        <v>17</v>
      </c>
      <c r="G303" s="1" t="s">
        <v>18</v>
      </c>
      <c r="H303" s="1" t="s">
        <v>19</v>
      </c>
      <c r="I303" s="1" t="s">
        <v>20</v>
      </c>
      <c r="J303" s="1" t="s">
        <v>1500</v>
      </c>
      <c r="K303" s="1" t="s">
        <v>22</v>
      </c>
      <c r="L303" s="1" t="str">
        <f>HYPERLINK("https://files.afu.se/Downloads/Transcripts/Skeptic%20Zone%20(Richard%20Saunders)/2018 05 20 - skepticzonepodcast - The Skeptic Zone %23500 - 20.May.2018_yIBovupfnRY - transcript (automated).pdf","Transcript Link")</f>
        <v>Transcript Link</v>
      </c>
      <c r="M303" s="2" t="str">
        <f>HYPERLINK("https://files.afu.se/Downloads/Transcripts/Skeptic%20Zone%20(Richard%20Saunders)/2018 05 20 - skepticzonepodcast - The Skeptic Zone %23500 - 20.May.2018_yIBovupfnRY - transcript (automated).pdf","Transcript Link")</f>
        <v>Transcript Link</v>
      </c>
    </row>
    <row r="304" ht="409.5" spans="1:13">
      <c r="A304" s="1" t="s">
        <v>1501</v>
      </c>
      <c r="B304" s="1" t="s">
        <v>13</v>
      </c>
      <c r="C304" s="4" t="s">
        <v>1502</v>
      </c>
      <c r="D304" s="1" t="s">
        <v>1503</v>
      </c>
      <c r="E304" s="1" t="s">
        <v>1504</v>
      </c>
      <c r="F304" s="4" t="s">
        <v>17</v>
      </c>
      <c r="G304" s="1" t="s">
        <v>18</v>
      </c>
      <c r="H304" s="1" t="s">
        <v>19</v>
      </c>
      <c r="I304" s="1" t="s">
        <v>20</v>
      </c>
      <c r="J304" s="1" t="s">
        <v>1505</v>
      </c>
      <c r="K304" s="1" t="s">
        <v>22</v>
      </c>
      <c r="L304" s="1" t="str">
        <f>HYPERLINK("https://files.afu.se/Downloads/Transcripts/Skeptic%20Zone%20(Richard%20Saunders)/2018 05 13 - skepticzonepodcast - The Skeptic Zone %23499 - 13.May.2018_UjpQI0T-zVo - transcript (automated).pdf","Transcript Link")</f>
        <v>Transcript Link</v>
      </c>
      <c r="M304" s="2" t="str">
        <f>HYPERLINK("https://files.afu.se/Downloads/Transcripts/Skeptic%20Zone%20(Richard%20Saunders)/2018 05 13 - skepticzonepodcast - The Skeptic Zone %23499 - 13.May.2018_UjpQI0T-zVo - transcript (automated).pdf","Transcript Link")</f>
        <v>Transcript Link</v>
      </c>
    </row>
    <row r="305" ht="409.5" spans="1:13">
      <c r="A305" s="1" t="s">
        <v>1506</v>
      </c>
      <c r="B305" s="1" t="s">
        <v>13</v>
      </c>
      <c r="C305" s="4" t="s">
        <v>1507</v>
      </c>
      <c r="D305" s="1" t="s">
        <v>1508</v>
      </c>
      <c r="E305" s="1" t="s">
        <v>1509</v>
      </c>
      <c r="F305" s="4" t="s">
        <v>17</v>
      </c>
      <c r="G305" s="1" t="s">
        <v>18</v>
      </c>
      <c r="H305" s="1" t="s">
        <v>19</v>
      </c>
      <c r="I305" s="1" t="s">
        <v>20</v>
      </c>
      <c r="J305" s="1" t="s">
        <v>1510</v>
      </c>
      <c r="K305" s="1" t="s">
        <v>22</v>
      </c>
      <c r="L305" s="1" t="str">
        <f>HYPERLINK("https://files.afu.se/Downloads/Transcripts/Skeptic%20Zone%20(Richard%20Saunders)/2018 05 06 - skepticzonepodcast - The Skeptic Zone %23498 - 6.May.2018_GHJoHgOB-pQ - transcript (automated).pdf","Transcript Link")</f>
        <v>Transcript Link</v>
      </c>
      <c r="M305" s="2" t="str">
        <f>HYPERLINK("https://files.afu.se/Downloads/Transcripts/Skeptic%20Zone%20(Richard%20Saunders)/2018 05 06 - skepticzonepodcast - The Skeptic Zone %23498 - 6.May.2018_GHJoHgOB-pQ - transcript (automated).pdf","Transcript Link")</f>
        <v>Transcript Link</v>
      </c>
    </row>
    <row r="306" ht="409.5" spans="1:13">
      <c r="A306" s="1" t="s">
        <v>1511</v>
      </c>
      <c r="B306" s="1" t="s">
        <v>13</v>
      </c>
      <c r="C306" s="4" t="s">
        <v>1512</v>
      </c>
      <c r="D306" s="1" t="s">
        <v>1513</v>
      </c>
      <c r="E306" s="1" t="s">
        <v>1514</v>
      </c>
      <c r="F306" s="4" t="s">
        <v>17</v>
      </c>
      <c r="G306" s="1" t="s">
        <v>18</v>
      </c>
      <c r="H306" s="1" t="s">
        <v>19</v>
      </c>
      <c r="I306" s="1" t="s">
        <v>20</v>
      </c>
      <c r="J306" s="1" t="s">
        <v>1515</v>
      </c>
      <c r="K306" s="1" t="s">
        <v>22</v>
      </c>
      <c r="L306" s="1" t="str">
        <f>HYPERLINK("https://files.afu.se/Downloads/Transcripts/Skeptic%20Zone%20(Richard%20Saunders)/2018 04 29 - skepticzonepodcast - The Skeptic Zone %23497 - 29.April.2018_Aj9Mxohf3zw - transcript (automated).pdf","Transcript Link")</f>
        <v>Transcript Link</v>
      </c>
      <c r="M306" s="2" t="str">
        <f>HYPERLINK("https://files.afu.se/Downloads/Transcripts/Skeptic%20Zone%20(Richard%20Saunders)/2018 04 29 - skepticzonepodcast - The Skeptic Zone %23497 - 29.April.2018_Aj9Mxohf3zw - transcript (automated).pdf","Transcript Link")</f>
        <v>Transcript Link</v>
      </c>
    </row>
    <row r="307" ht="409.5" spans="1:13">
      <c r="A307" s="1" t="s">
        <v>1516</v>
      </c>
      <c r="B307" s="1" t="s">
        <v>13</v>
      </c>
      <c r="C307" s="4" t="s">
        <v>1517</v>
      </c>
      <c r="D307" s="1" t="s">
        <v>1518</v>
      </c>
      <c r="E307" s="1" t="s">
        <v>1519</v>
      </c>
      <c r="F307" s="4" t="s">
        <v>17</v>
      </c>
      <c r="G307" s="1" t="s">
        <v>18</v>
      </c>
      <c r="H307" s="1" t="s">
        <v>19</v>
      </c>
      <c r="I307" s="1" t="s">
        <v>20</v>
      </c>
      <c r="J307" s="1" t="s">
        <v>1520</v>
      </c>
      <c r="K307" s="1" t="s">
        <v>22</v>
      </c>
      <c r="L307" s="1" t="str">
        <f>HYPERLINK("https://files.afu.se/Downloads/Transcripts/Skeptic%20Zone%20(Richard%20Saunders)/2018 04 22 - skepticzonepodcast - The Skeptic Zone %23496 - 22.April.2018__ufqo1lP8Jk - transcript (automated).pdf","Transcript Link")</f>
        <v>Transcript Link</v>
      </c>
      <c r="M307" s="2" t="str">
        <f>HYPERLINK("https://files.afu.se/Downloads/Transcripts/Skeptic%20Zone%20(Richard%20Saunders)/2018 04 22 - skepticzonepodcast - The Skeptic Zone %23496 - 22.April.2018__ufqo1lP8Jk - transcript (automated).pdf","Transcript Link")</f>
        <v>Transcript Link</v>
      </c>
    </row>
    <row r="308" ht="409.5" spans="1:13">
      <c r="A308" s="1" t="s">
        <v>1521</v>
      </c>
      <c r="B308" s="1" t="s">
        <v>13</v>
      </c>
      <c r="C308" s="4" t="s">
        <v>1522</v>
      </c>
      <c r="D308" s="1" t="s">
        <v>1523</v>
      </c>
      <c r="E308" s="1" t="s">
        <v>1524</v>
      </c>
      <c r="F308" s="4" t="s">
        <v>17</v>
      </c>
      <c r="G308" s="1" t="s">
        <v>18</v>
      </c>
      <c r="H308" s="1" t="s">
        <v>19</v>
      </c>
      <c r="I308" s="1" t="s">
        <v>20</v>
      </c>
      <c r="J308" s="1" t="s">
        <v>1525</v>
      </c>
      <c r="K308" s="1" t="s">
        <v>22</v>
      </c>
      <c r="L308" s="1" t="str">
        <f>HYPERLINK("https://files.afu.se/Downloads/Transcripts/Skeptic%20Zone%20(Richard%20Saunders)/2018 04 15 - skepticzonepodcast - The Skeptic Zone %23495 - 15.April.2018_izjkg_bSKnk - transcript (automated).pdf","Transcript Link")</f>
        <v>Transcript Link</v>
      </c>
      <c r="M308" s="2" t="str">
        <f>HYPERLINK("https://files.afu.se/Downloads/Transcripts/Skeptic%20Zone%20(Richard%20Saunders)/2018 04 15 - skepticzonepodcast - The Skeptic Zone %23495 - 15.April.2018_izjkg_bSKnk - transcript (automated).pdf","Transcript Link")</f>
        <v>Transcript Link</v>
      </c>
    </row>
    <row r="309" ht="409.5" spans="1:13">
      <c r="A309" s="1" t="s">
        <v>1526</v>
      </c>
      <c r="B309" s="1" t="s">
        <v>13</v>
      </c>
      <c r="C309" s="4" t="s">
        <v>1527</v>
      </c>
      <c r="D309" s="1" t="s">
        <v>1528</v>
      </c>
      <c r="E309" s="1" t="s">
        <v>1529</v>
      </c>
      <c r="F309" s="4" t="s">
        <v>17</v>
      </c>
      <c r="G309" s="1" t="s">
        <v>18</v>
      </c>
      <c r="H309" s="1" t="s">
        <v>19</v>
      </c>
      <c r="I309" s="1" t="s">
        <v>20</v>
      </c>
      <c r="J309" s="1" t="s">
        <v>1530</v>
      </c>
      <c r="K309" s="1" t="s">
        <v>22</v>
      </c>
      <c r="L309" s="1" t="str">
        <f>HYPERLINK("https://files.afu.se/Downloads/Transcripts/Skeptic%20Zone%20(Richard%20Saunders)/2018 04 08 - skepticzonepodcast - The Skeptic Zone %23494 - 8.April.2018_nsaNj0KIZZw - transcript (automated).pdf","Transcript Link")</f>
        <v>Transcript Link</v>
      </c>
      <c r="M309" s="2" t="str">
        <f>HYPERLINK("https://files.afu.se/Downloads/Transcripts/Skeptic%20Zone%20(Richard%20Saunders)/2018 04 08 - skepticzonepodcast - The Skeptic Zone %23494 - 8.April.2018_nsaNj0KIZZw - transcript (automated).pdf","Transcript Link")</f>
        <v>Transcript Link</v>
      </c>
    </row>
    <row r="310" ht="409.5" spans="1:13">
      <c r="A310" s="1" t="s">
        <v>1531</v>
      </c>
      <c r="B310" s="1" t="s">
        <v>13</v>
      </c>
      <c r="C310" s="4" t="s">
        <v>1532</v>
      </c>
      <c r="D310" s="1" t="s">
        <v>1533</v>
      </c>
      <c r="E310" s="1" t="s">
        <v>1534</v>
      </c>
      <c r="F310" s="4" t="s">
        <v>17</v>
      </c>
      <c r="G310" s="1" t="s">
        <v>18</v>
      </c>
      <c r="H310" s="1" t="s">
        <v>19</v>
      </c>
      <c r="I310" s="1" t="s">
        <v>20</v>
      </c>
      <c r="J310" s="1" t="s">
        <v>1535</v>
      </c>
      <c r="K310" s="1" t="s">
        <v>22</v>
      </c>
      <c r="L310" s="1" t="str">
        <f>HYPERLINK("https://files.afu.se/Downloads/Transcripts/Skeptic%20Zone%20(Richard%20Saunders)/2018 04 01 - skepticzonepodcast - The Skeptic Zone %23493 - 1.April.2018_vfevBZ2cQDM - transcript (automated).pdf","Transcript Link")</f>
        <v>Transcript Link</v>
      </c>
      <c r="M310" s="2" t="str">
        <f>HYPERLINK("https://files.afu.se/Downloads/Transcripts/Skeptic%20Zone%20(Richard%20Saunders)/2018 04 01 - skepticzonepodcast - The Skeptic Zone %23493 - 1.April.2018_vfevBZ2cQDM - transcript (automated).pdf","Transcript Link")</f>
        <v>Transcript Link</v>
      </c>
    </row>
    <row r="311" ht="409.5" spans="1:13">
      <c r="A311" s="1" t="s">
        <v>1536</v>
      </c>
      <c r="B311" s="1" t="s">
        <v>13</v>
      </c>
      <c r="C311" s="4" t="s">
        <v>1537</v>
      </c>
      <c r="D311" s="1" t="s">
        <v>1538</v>
      </c>
      <c r="E311" s="1" t="s">
        <v>1539</v>
      </c>
      <c r="F311" s="4" t="s">
        <v>17</v>
      </c>
      <c r="G311" s="1" t="s">
        <v>18</v>
      </c>
      <c r="H311" s="1" t="s">
        <v>19</v>
      </c>
      <c r="I311" s="1" t="s">
        <v>20</v>
      </c>
      <c r="J311" s="1" t="s">
        <v>1540</v>
      </c>
      <c r="K311" s="1" t="s">
        <v>22</v>
      </c>
      <c r="L311" s="1" t="str">
        <f>HYPERLINK("https://files.afu.se/Downloads/Transcripts/Skeptic%20Zone%20(Richard%20Saunders)/2018 03 25 - skepticzonepodcast - The Skeptic Zone %23492 - 25.March.2018_n1ntNiSJEDk - transcript (automated).pdf","Transcript Link")</f>
        <v>Transcript Link</v>
      </c>
      <c r="M311" s="2" t="str">
        <f>HYPERLINK("https://files.afu.se/Downloads/Transcripts/Skeptic%20Zone%20(Richard%20Saunders)/2018 03 25 - skepticzonepodcast - The Skeptic Zone %23492 - 25.March.2018_n1ntNiSJEDk - transcript (automated).pdf","Transcript Link")</f>
        <v>Transcript Link</v>
      </c>
    </row>
    <row r="312" ht="409.5" spans="1:13">
      <c r="A312" s="1" t="s">
        <v>1541</v>
      </c>
      <c r="B312" s="1" t="s">
        <v>13</v>
      </c>
      <c r="C312" s="4" t="s">
        <v>1542</v>
      </c>
      <c r="D312" s="1" t="s">
        <v>1543</v>
      </c>
      <c r="E312" s="1" t="s">
        <v>1544</v>
      </c>
      <c r="F312" s="4" t="s">
        <v>17</v>
      </c>
      <c r="G312" s="1" t="s">
        <v>18</v>
      </c>
      <c r="H312" s="1" t="s">
        <v>19</v>
      </c>
      <c r="I312" s="1" t="s">
        <v>20</v>
      </c>
      <c r="J312" s="1" t="s">
        <v>1545</v>
      </c>
      <c r="K312" s="1" t="s">
        <v>22</v>
      </c>
      <c r="L312" s="1" t="str">
        <f>HYPERLINK("https://files.afu.se/Downloads/Transcripts/Skeptic%20Zone%20(Richard%20Saunders)/2018 03 11 - skepticzonepodcast - The Skeptic Zone %23490 - 11.March.2018_b9NelhD5_gU - transcript (automated).pdf","Transcript Link")</f>
        <v>Transcript Link</v>
      </c>
      <c r="M312" s="2" t="str">
        <f>HYPERLINK("https://files.afu.se/Downloads/Transcripts/Skeptic%20Zone%20(Richard%20Saunders)/2018 03 11 - skepticzonepodcast - The Skeptic Zone %23490 - 11.March.2018_b9NelhD5_gU - transcript (automated).pdf","Transcript Link")</f>
        <v>Transcript Link</v>
      </c>
    </row>
    <row r="313" ht="409.5" spans="1:13">
      <c r="A313" s="1" t="s">
        <v>1546</v>
      </c>
      <c r="B313" s="1" t="s">
        <v>13</v>
      </c>
      <c r="C313" s="4" t="s">
        <v>1547</v>
      </c>
      <c r="D313" s="1" t="s">
        <v>1548</v>
      </c>
      <c r="E313" s="1" t="s">
        <v>1549</v>
      </c>
      <c r="F313" s="4" t="s">
        <v>17</v>
      </c>
      <c r="G313" s="1" t="s">
        <v>18</v>
      </c>
      <c r="H313" s="1" t="s">
        <v>19</v>
      </c>
      <c r="I313" s="1" t="s">
        <v>20</v>
      </c>
      <c r="J313" s="1" t="s">
        <v>1550</v>
      </c>
      <c r="K313" s="1" t="s">
        <v>22</v>
      </c>
      <c r="L313" s="1" t="str">
        <f>HYPERLINK("https://files.afu.se/Downloads/Transcripts/Skeptic%20Zone%20(Richard%20Saunders)/2018 03 04 - skepticzonepodcast - The Skeptic Zone %23489 - 4.March.2018_Vg5gOyl-Ntc - transcript (automated).pdf","Transcript Link")</f>
        <v>Transcript Link</v>
      </c>
      <c r="M313" s="2" t="str">
        <f>HYPERLINK("https://files.afu.se/Downloads/Transcripts/Skeptic%20Zone%20(Richard%20Saunders)/2018 03 04 - skepticzonepodcast - The Skeptic Zone %23489 - 4.March.2018_Vg5gOyl-Ntc - transcript (automated).pdf","Transcript Link")</f>
        <v>Transcript Link</v>
      </c>
    </row>
    <row r="314" ht="405" spans="1:13">
      <c r="A314" s="1" t="s">
        <v>1551</v>
      </c>
      <c r="B314" s="1" t="s">
        <v>13</v>
      </c>
      <c r="C314" s="4" t="s">
        <v>1552</v>
      </c>
      <c r="D314" s="1" t="s">
        <v>1553</v>
      </c>
      <c r="E314" s="1" t="s">
        <v>1554</v>
      </c>
      <c r="F314" s="4" t="s">
        <v>17</v>
      </c>
      <c r="G314" s="1" t="s">
        <v>18</v>
      </c>
      <c r="H314" s="1" t="s">
        <v>19</v>
      </c>
      <c r="I314" s="1" t="s">
        <v>20</v>
      </c>
      <c r="J314" s="1" t="s">
        <v>1555</v>
      </c>
      <c r="K314" s="1" t="s">
        <v>22</v>
      </c>
      <c r="L314" s="1" t="str">
        <f>HYPERLINK("https://files.afu.se/Downloads/Transcripts/Skeptic%20Zone%20(Richard%20Saunders)/2018 02 25 - skepticzonepodcast - The Skeptic Zone %23488 -25.Feb.2018_AtpsEg7-aKw - transcript (automated).pdf","Transcript Link")</f>
        <v>Transcript Link</v>
      </c>
      <c r="M314" s="2" t="str">
        <f>HYPERLINK("https://files.afu.se/Downloads/Transcripts/Skeptic%20Zone%20(Richard%20Saunders)/2018 02 25 - skepticzonepodcast - The Skeptic Zone %23488 -25.Feb.2018_AtpsEg7-aKw - transcript (automated).pdf","Transcript Link")</f>
        <v>Transcript Link</v>
      </c>
    </row>
    <row r="315" ht="409.5" spans="1:13">
      <c r="A315" s="1" t="s">
        <v>1556</v>
      </c>
      <c r="B315" s="1" t="s">
        <v>13</v>
      </c>
      <c r="C315" s="4" t="s">
        <v>1557</v>
      </c>
      <c r="D315" s="1" t="s">
        <v>1558</v>
      </c>
      <c r="E315" s="1" t="s">
        <v>1559</v>
      </c>
      <c r="F315" s="4" t="s">
        <v>17</v>
      </c>
      <c r="G315" s="1" t="s">
        <v>18</v>
      </c>
      <c r="H315" s="1" t="s">
        <v>19</v>
      </c>
      <c r="I315" s="1" t="s">
        <v>20</v>
      </c>
      <c r="J315" s="1" t="s">
        <v>1560</v>
      </c>
      <c r="K315" s="1" t="s">
        <v>22</v>
      </c>
      <c r="L315" s="1" t="str">
        <f>HYPERLINK("https://files.afu.se/Downloads/Transcripts/Skeptic%20Zone%20(Richard%20Saunders)/2018 02 18 - skepticzonepodcast - The Skeptic Zone %23487 -18.Feb.2018_dH2NjU-Q3Ac - transcript (automated).pdf","Transcript Link")</f>
        <v>Transcript Link</v>
      </c>
      <c r="M315" s="2" t="str">
        <f>HYPERLINK("https://files.afu.se/Downloads/Transcripts/Skeptic%20Zone%20(Richard%20Saunders)/2018 02 18 - skepticzonepodcast - The Skeptic Zone %23487 -18.Feb.2018_dH2NjU-Q3Ac - transcript (automated).pdf","Transcript Link")</f>
        <v>Transcript Link</v>
      </c>
    </row>
    <row r="316" ht="409.5" spans="1:13">
      <c r="A316" s="1" t="s">
        <v>1561</v>
      </c>
      <c r="B316" s="1" t="s">
        <v>13</v>
      </c>
      <c r="C316" s="4" t="s">
        <v>1562</v>
      </c>
      <c r="D316" s="1" t="s">
        <v>1563</v>
      </c>
      <c r="E316" s="1" t="s">
        <v>1564</v>
      </c>
      <c r="F316" s="4" t="s">
        <v>17</v>
      </c>
      <c r="G316" s="1" t="s">
        <v>18</v>
      </c>
      <c r="H316" s="1" t="s">
        <v>19</v>
      </c>
      <c r="I316" s="1" t="s">
        <v>20</v>
      </c>
      <c r="J316" s="1" t="s">
        <v>1565</v>
      </c>
      <c r="K316" s="1" t="s">
        <v>22</v>
      </c>
      <c r="L316" s="1" t="str">
        <f>HYPERLINK("https://files.afu.se/Downloads/Transcripts/Skeptic%20Zone%20(Richard%20Saunders)/2018 02 11 - skepticzonepodcast - The Skeptic Zone %23486 -11.Feb.2018_9W-Or_5xXKU - transcript (automated).pdf","Transcript Link")</f>
        <v>Transcript Link</v>
      </c>
      <c r="M316" s="2" t="str">
        <f>HYPERLINK("https://files.afu.se/Downloads/Transcripts/Skeptic%20Zone%20(Richard%20Saunders)/2018 02 11 - skepticzonepodcast - The Skeptic Zone %23486 -11.Feb.2018_9W-Or_5xXKU - transcript (automated).pdf","Transcript Link")</f>
        <v>Transcript Link</v>
      </c>
    </row>
    <row r="317" ht="409.5" spans="1:13">
      <c r="A317" s="1" t="s">
        <v>1566</v>
      </c>
      <c r="B317" s="1" t="s">
        <v>13</v>
      </c>
      <c r="C317" s="4" t="s">
        <v>1567</v>
      </c>
      <c r="D317" s="1" t="s">
        <v>1568</v>
      </c>
      <c r="E317" s="1" t="s">
        <v>1569</v>
      </c>
      <c r="F317" s="4" t="s">
        <v>17</v>
      </c>
      <c r="G317" s="1" t="s">
        <v>18</v>
      </c>
      <c r="H317" s="1" t="s">
        <v>19</v>
      </c>
      <c r="I317" s="1" t="s">
        <v>20</v>
      </c>
      <c r="J317" s="1" t="s">
        <v>1570</v>
      </c>
      <c r="K317" s="1" t="s">
        <v>22</v>
      </c>
      <c r="L317" s="1" t="str">
        <f>HYPERLINK("https://files.afu.se/Downloads/Transcripts/Skeptic%20Zone%20(Richard%20Saunders)/2018 02 04 - skepticzonepodcast - The Skeptic Zone %23485 - 4.Feb.2018_lJmp5e3Pidc - transcript (automated).pdf","Transcript Link")</f>
        <v>Transcript Link</v>
      </c>
      <c r="M317" s="2" t="str">
        <f>HYPERLINK("https://files.afu.se/Downloads/Transcripts/Skeptic%20Zone%20(Richard%20Saunders)/2018 02 04 - skepticzonepodcast - The Skeptic Zone %23485 - 4.Feb.2018_lJmp5e3Pidc - transcript (automated).pdf","Transcript Link")</f>
        <v>Transcript Link</v>
      </c>
    </row>
    <row r="318" ht="409.5" spans="1:13">
      <c r="A318" s="1" t="s">
        <v>1571</v>
      </c>
      <c r="B318" s="1" t="s">
        <v>13</v>
      </c>
      <c r="C318" s="4" t="s">
        <v>1572</v>
      </c>
      <c r="D318" s="1" t="s">
        <v>1573</v>
      </c>
      <c r="E318" s="1" t="s">
        <v>1574</v>
      </c>
      <c r="F318" s="4" t="s">
        <v>17</v>
      </c>
      <c r="G318" s="1" t="s">
        <v>18</v>
      </c>
      <c r="H318" s="1" t="s">
        <v>19</v>
      </c>
      <c r="I318" s="1" t="s">
        <v>20</v>
      </c>
      <c r="J318" s="1" t="s">
        <v>1575</v>
      </c>
      <c r="K318" s="1" t="s">
        <v>22</v>
      </c>
      <c r="L318" s="1" t="str">
        <f>HYPERLINK("https://files.afu.se/Downloads/Transcripts/Skeptic%20Zone%20(Richard%20Saunders)/2018 01 28 - skepticzonepodcast - The Skeptic Zone %23484 - 28.Jan.2018_WsjqLIVgr-8 - transcript (automated).pdf","Transcript Link")</f>
        <v>Transcript Link</v>
      </c>
      <c r="M318" s="2" t="str">
        <f>HYPERLINK("https://files.afu.se/Downloads/Transcripts/Skeptic%20Zone%20(Richard%20Saunders)/2018 01 28 - skepticzonepodcast - The Skeptic Zone %23484 - 28.Jan.2018_WsjqLIVgr-8 - transcript (automated).pdf","Transcript Link")</f>
        <v>Transcript Link</v>
      </c>
    </row>
    <row r="319" ht="409.5" spans="1:13">
      <c r="A319" s="1" t="s">
        <v>1576</v>
      </c>
      <c r="B319" s="1" t="s">
        <v>13</v>
      </c>
      <c r="C319" s="4" t="s">
        <v>1577</v>
      </c>
      <c r="D319" s="1" t="s">
        <v>1578</v>
      </c>
      <c r="E319" s="1" t="s">
        <v>1579</v>
      </c>
      <c r="F319" s="4" t="s">
        <v>17</v>
      </c>
      <c r="G319" s="1" t="s">
        <v>18</v>
      </c>
      <c r="H319" s="1" t="s">
        <v>19</v>
      </c>
      <c r="I319" s="1" t="s">
        <v>20</v>
      </c>
      <c r="J319" s="1" t="s">
        <v>1580</v>
      </c>
      <c r="K319" s="1" t="s">
        <v>22</v>
      </c>
      <c r="L319" s="1" t="str">
        <f>HYPERLINK("https://files.afu.se/Downloads/Transcripts/Skeptic%20Zone%20(Richard%20Saunders)/2018 01 21 - skepticzonepodcast - The Skeptic Zone %23483 - 21.Jan.2018_yOMw-nW4OOA - transcript (automated).pdf","Transcript Link")</f>
        <v>Transcript Link</v>
      </c>
      <c r="M319" s="2" t="str">
        <f>HYPERLINK("https://files.afu.se/Downloads/Transcripts/Skeptic%20Zone%20(Richard%20Saunders)/2018 01 21 - skepticzonepodcast - The Skeptic Zone %23483 - 21.Jan.2018_yOMw-nW4OOA - transcript (automated).pdf","Transcript Link")</f>
        <v>Transcript Link</v>
      </c>
    </row>
    <row r="320" ht="409.5" spans="1:13">
      <c r="A320" s="1" t="s">
        <v>1581</v>
      </c>
      <c r="B320" s="1" t="s">
        <v>13</v>
      </c>
      <c r="C320" s="4" t="s">
        <v>1582</v>
      </c>
      <c r="D320" s="1" t="s">
        <v>1583</v>
      </c>
      <c r="E320" s="1" t="s">
        <v>1584</v>
      </c>
      <c r="F320" s="4" t="s">
        <v>17</v>
      </c>
      <c r="G320" s="1" t="s">
        <v>18</v>
      </c>
      <c r="H320" s="1" t="s">
        <v>19</v>
      </c>
      <c r="I320" s="1" t="s">
        <v>20</v>
      </c>
      <c r="J320" s="1" t="s">
        <v>1585</v>
      </c>
      <c r="K320" s="1" t="s">
        <v>22</v>
      </c>
      <c r="L320" s="1" t="str">
        <f>HYPERLINK("https://files.afu.se/Downloads/Transcripts/Skeptic%20Zone%20(Richard%20Saunders)/2018 01 14 - skepticzonepodcast - The Skeptic Zone %23482 - 14.Jan.2018_kj_vKvUuyUA - transcript (automated).pdf","Transcript Link")</f>
        <v>Transcript Link</v>
      </c>
      <c r="M320" s="2" t="str">
        <f>HYPERLINK("https://files.afu.se/Downloads/Transcripts/Skeptic%20Zone%20(Richard%20Saunders)/2018 01 14 - skepticzonepodcast - The Skeptic Zone %23482 - 14.Jan.2018_kj_vKvUuyUA - transcript (automated).pdf","Transcript Link")</f>
        <v>Transcript Link</v>
      </c>
    </row>
    <row r="321" ht="330" spans="1:13">
      <c r="A321" s="1" t="s">
        <v>1586</v>
      </c>
      <c r="B321" s="1" t="s">
        <v>13</v>
      </c>
      <c r="C321" s="4" t="s">
        <v>1587</v>
      </c>
      <c r="D321" s="1" t="s">
        <v>1588</v>
      </c>
      <c r="E321" s="1" t="s">
        <v>1589</v>
      </c>
      <c r="F321" s="4" t="s">
        <v>17</v>
      </c>
      <c r="G321" s="1" t="s">
        <v>18</v>
      </c>
      <c r="H321" s="1" t="s">
        <v>19</v>
      </c>
      <c r="I321" s="1" t="s">
        <v>20</v>
      </c>
      <c r="J321" s="1" t="s">
        <v>1590</v>
      </c>
      <c r="K321" s="1" t="s">
        <v>22</v>
      </c>
      <c r="L321" s="1" t="str">
        <f>HYPERLINK("https://files.afu.se/Downloads/Transcripts/Skeptic%20Zone%20(Richard%20Saunders)/2018 01 07 - skepticzonepodcast - The Skeptic Zone %23481 - 7.Jan.2018_ePfyoXz8rUA - transcript (automated).pdf","Transcript Link")</f>
        <v>Transcript Link</v>
      </c>
      <c r="M321" s="2" t="str">
        <f>HYPERLINK("https://files.afu.se/Downloads/Transcripts/Skeptic%20Zone%20(Richard%20Saunders)/2018 01 07 - skepticzonepodcast - The Skeptic Zone %23481 - 7.Jan.2018_ePfyoXz8rUA - transcript (automated).pdf","Transcript Link")</f>
        <v>Transcript Link</v>
      </c>
    </row>
    <row r="322" ht="409.5" spans="1:13">
      <c r="A322" s="1" t="s">
        <v>1591</v>
      </c>
      <c r="B322" s="1" t="s">
        <v>13</v>
      </c>
      <c r="C322" s="4" t="s">
        <v>1592</v>
      </c>
      <c r="D322" s="1" t="s">
        <v>1593</v>
      </c>
      <c r="E322" s="1" t="s">
        <v>1594</v>
      </c>
      <c r="F322" s="4" t="s">
        <v>17</v>
      </c>
      <c r="G322" s="1" t="s">
        <v>18</v>
      </c>
      <c r="H322" s="1" t="s">
        <v>19</v>
      </c>
      <c r="I322" s="1" t="s">
        <v>20</v>
      </c>
      <c r="J322" s="1" t="s">
        <v>1595</v>
      </c>
      <c r="K322" s="1" t="s">
        <v>22</v>
      </c>
      <c r="L322" s="1" t="str">
        <f>HYPERLINK("https://files.afu.se/Downloads/Transcripts/Skeptic%20Zone%20(Richard%20Saunders)/2017 12 31 - skepticzonepodcast - The Skeptic Zone %23480 - 31.Dec.2017_JtGIXF2T_t4 - transcript (automated).pdf","Transcript Link")</f>
        <v>Transcript Link</v>
      </c>
      <c r="M322" s="2" t="str">
        <f>HYPERLINK("https://files.afu.se/Downloads/Transcripts/Skeptic%20Zone%20(Richard%20Saunders)/2017 12 31 - skepticzonepodcast - The Skeptic Zone %23480 - 31.Dec.2017_JtGIXF2T_t4 - transcript (automated).pdf","Transcript Link")</f>
        <v>Transcript Link</v>
      </c>
    </row>
    <row r="323" ht="405" spans="1:13">
      <c r="A323" s="1" t="s">
        <v>1596</v>
      </c>
      <c r="B323" s="1" t="s">
        <v>13</v>
      </c>
      <c r="C323" s="4" t="s">
        <v>1597</v>
      </c>
      <c r="D323" s="1" t="s">
        <v>1598</v>
      </c>
      <c r="E323" s="1" t="s">
        <v>1599</v>
      </c>
      <c r="F323" s="4" t="s">
        <v>17</v>
      </c>
      <c r="G323" s="1" t="s">
        <v>18</v>
      </c>
      <c r="H323" s="1" t="s">
        <v>19</v>
      </c>
      <c r="I323" s="1" t="s">
        <v>20</v>
      </c>
      <c r="J323" s="1" t="s">
        <v>1600</v>
      </c>
      <c r="K323" s="1" t="s">
        <v>22</v>
      </c>
      <c r="L323" s="1" t="str">
        <f>HYPERLINK("https://files.afu.se/Downloads/Transcripts/Skeptic%20Zone%20(Richard%20Saunders)/2017 12 24 - skepticzonepodcast - The Skeptic Zone %23478 - 17.Dec.2017_-DpQWmiHMrw - transcript (automated).pdf","Transcript Link")</f>
        <v>Transcript Link</v>
      </c>
      <c r="M323" s="2" t="str">
        <f>HYPERLINK("https://files.afu.se/Downloads/Transcripts/Skeptic%20Zone%20(Richard%20Saunders)/2017 12 24 - skepticzonepodcast - The Skeptic Zone %23478 - 17.Dec.2017_-DpQWmiHMrw - transcript (automated).pdf","Transcript Link")</f>
        <v>Transcript Link</v>
      </c>
    </row>
    <row r="324" ht="409.5" spans="1:13">
      <c r="A324" s="1" t="s">
        <v>1601</v>
      </c>
      <c r="B324" s="1" t="s">
        <v>13</v>
      </c>
      <c r="C324" s="4" t="s">
        <v>1602</v>
      </c>
      <c r="D324" s="1" t="s">
        <v>1598</v>
      </c>
      <c r="E324" s="1" t="s">
        <v>1603</v>
      </c>
      <c r="F324" s="4" t="s">
        <v>17</v>
      </c>
      <c r="G324" s="1" t="s">
        <v>18</v>
      </c>
      <c r="H324" s="1" t="s">
        <v>19</v>
      </c>
      <c r="I324" s="1" t="s">
        <v>20</v>
      </c>
      <c r="J324" s="1" t="s">
        <v>1604</v>
      </c>
      <c r="K324" s="1" t="s">
        <v>22</v>
      </c>
      <c r="L324" s="1" t="str">
        <f>HYPERLINK("https://files.afu.se/Downloads/Transcripts/Skeptic%20Zone%20(Richard%20Saunders)/2017 12 16 - skepticzonepodcast - The Skeptic Zone %23478 - 17.Dec.2017_oMxOBi8wqdI - transcript (automated).pdf","Transcript Link")</f>
        <v>Transcript Link</v>
      </c>
      <c r="M324" s="2" t="str">
        <f>HYPERLINK("https://files.afu.se/Downloads/Transcripts/Skeptic%20Zone%20(Richard%20Saunders)/2017 12 16 - skepticzonepodcast - The Skeptic Zone %23478 - 17.Dec.2017_oMxOBi8wqdI - transcript (automated).pdf","Transcript Link")</f>
        <v>Transcript Link</v>
      </c>
    </row>
    <row r="325" ht="409.5" spans="1:13">
      <c r="A325" s="1" t="s">
        <v>1605</v>
      </c>
      <c r="B325" s="1" t="s">
        <v>13</v>
      </c>
      <c r="C325" s="4" t="s">
        <v>1606</v>
      </c>
      <c r="D325" s="1" t="s">
        <v>1607</v>
      </c>
      <c r="E325" s="1" t="s">
        <v>1608</v>
      </c>
      <c r="F325" s="4" t="s">
        <v>17</v>
      </c>
      <c r="G325" s="1" t="s">
        <v>18</v>
      </c>
      <c r="H325" s="1" t="s">
        <v>19</v>
      </c>
      <c r="I325" s="1" t="s">
        <v>20</v>
      </c>
      <c r="J325" s="1" t="s">
        <v>1609</v>
      </c>
      <c r="K325" s="1" t="s">
        <v>22</v>
      </c>
      <c r="L325" s="1" t="str">
        <f>HYPERLINK("https://files.afu.se/Downloads/Transcripts/Skeptic%20Zone%20(Richard%20Saunders)/2017 12 10 - skepticzonepodcast - The Skeptic Zone %23477 - 10.Dec.2017_SXqIqbeJsTM - transcript (automated).pdf","Transcript Link")</f>
        <v>Transcript Link</v>
      </c>
      <c r="M325" s="2" t="str">
        <f>HYPERLINK("https://files.afu.se/Downloads/Transcripts/Skeptic%20Zone%20(Richard%20Saunders)/2017 12 10 - skepticzonepodcast - The Skeptic Zone %23477 - 10.Dec.2017_SXqIqbeJsTM - transcript (automated).pdf","Transcript Link")</f>
        <v>Transcript Link</v>
      </c>
    </row>
    <row r="326" ht="409.5" spans="1:13">
      <c r="A326" s="1" t="s">
        <v>1610</v>
      </c>
      <c r="B326" s="1" t="s">
        <v>13</v>
      </c>
      <c r="C326" s="4" t="s">
        <v>1611</v>
      </c>
      <c r="D326" s="1" t="s">
        <v>1612</v>
      </c>
      <c r="E326" s="1" t="s">
        <v>1613</v>
      </c>
      <c r="F326" s="4" t="s">
        <v>17</v>
      </c>
      <c r="G326" s="1" t="s">
        <v>18</v>
      </c>
      <c r="H326" s="1" t="s">
        <v>19</v>
      </c>
      <c r="I326" s="1" t="s">
        <v>20</v>
      </c>
      <c r="J326" s="1" t="s">
        <v>1614</v>
      </c>
      <c r="K326" s="1" t="s">
        <v>22</v>
      </c>
      <c r="L326" s="1" t="str">
        <f>HYPERLINK("https://files.afu.se/Downloads/Transcripts/Skeptic%20Zone%20(Richard%20Saunders)/2017 12 03 - skepticzonepodcast - The Skeptic Zone %23476 - 3.Dec.2017_gtw6qLTRaNs - transcript (automated).pdf","Transcript Link")</f>
        <v>Transcript Link</v>
      </c>
      <c r="M326" s="2" t="str">
        <f>HYPERLINK("https://files.afu.se/Downloads/Transcripts/Skeptic%20Zone%20(Richard%20Saunders)/2017 12 03 - skepticzonepodcast - The Skeptic Zone %23476 - 3.Dec.2017_gtw6qLTRaNs - transcript (automated).pdf","Transcript Link")</f>
        <v>Transcript Link</v>
      </c>
    </row>
    <row r="327" ht="409.5" spans="1:13">
      <c r="A327" s="1" t="s">
        <v>1615</v>
      </c>
      <c r="B327" s="1" t="s">
        <v>13</v>
      </c>
      <c r="C327" s="4" t="s">
        <v>1616</v>
      </c>
      <c r="D327" s="1" t="s">
        <v>1617</v>
      </c>
      <c r="E327" s="1" t="s">
        <v>1618</v>
      </c>
      <c r="F327" s="4" t="s">
        <v>17</v>
      </c>
      <c r="G327" s="1" t="s">
        <v>18</v>
      </c>
      <c r="H327" s="1" t="s">
        <v>19</v>
      </c>
      <c r="I327" s="1" t="s">
        <v>20</v>
      </c>
      <c r="J327" s="1" t="s">
        <v>1619</v>
      </c>
      <c r="K327" s="1" t="s">
        <v>22</v>
      </c>
      <c r="L327" s="1" t="str">
        <f>HYPERLINK("https://files.afu.se/Downloads/Transcripts/Skeptic%20Zone%20(Richard%20Saunders)/2017 11 25 - skepticzonepodcast - The Skeptic Zone %23475 - 26.Nov.2017_8XXA-2SRzys - transcript (automated).pdf","Transcript Link")</f>
        <v>Transcript Link</v>
      </c>
      <c r="M327" s="2" t="str">
        <f>HYPERLINK("https://files.afu.se/Downloads/Transcripts/Skeptic%20Zone%20(Richard%20Saunders)/2017 11 25 - skepticzonepodcast - The Skeptic Zone %23475 - 26.Nov.2017_8XXA-2SRzys - transcript (automated).pdf","Transcript Link")</f>
        <v>Transcript Link</v>
      </c>
    </row>
    <row r="328" ht="390" spans="1:13">
      <c r="A328" s="1" t="s">
        <v>1620</v>
      </c>
      <c r="B328" s="1" t="s">
        <v>13</v>
      </c>
      <c r="C328" s="4" t="s">
        <v>1621</v>
      </c>
      <c r="D328" s="1" t="s">
        <v>1622</v>
      </c>
      <c r="E328" s="1" t="s">
        <v>1623</v>
      </c>
      <c r="F328" s="4" t="s">
        <v>17</v>
      </c>
      <c r="G328" s="1" t="s">
        <v>18</v>
      </c>
      <c r="H328" s="1" t="s">
        <v>19</v>
      </c>
      <c r="I328" s="1" t="s">
        <v>20</v>
      </c>
      <c r="J328" s="1" t="s">
        <v>1624</v>
      </c>
      <c r="K328" s="1" t="s">
        <v>22</v>
      </c>
      <c r="L328" s="1" t="str">
        <f>HYPERLINK("https://files.afu.se/Downloads/Transcripts/Skeptic%20Zone%20(Richard%20Saunders)/2017 11 18 - skepticzonepodcast - The Skeptic Zone %23474 - 19.Nov.2017_Ivg-NFMAeU8 - transcript (automated).pdf","Transcript Link")</f>
        <v>Transcript Link</v>
      </c>
      <c r="M328" s="2" t="str">
        <f>HYPERLINK("https://files.afu.se/Downloads/Transcripts/Skeptic%20Zone%20(Richard%20Saunders)/2017 11 18 - skepticzonepodcast - The Skeptic Zone %23474 - 19.Nov.2017_Ivg-NFMAeU8 - transcript (automated).pdf","Transcript Link")</f>
        <v>Transcript Link</v>
      </c>
    </row>
    <row r="329" ht="409.5" spans="1:13">
      <c r="A329" s="1" t="s">
        <v>1625</v>
      </c>
      <c r="B329" s="1" t="s">
        <v>13</v>
      </c>
      <c r="C329" s="4" t="s">
        <v>1626</v>
      </c>
      <c r="D329" s="1" t="s">
        <v>1627</v>
      </c>
      <c r="E329" s="1" t="s">
        <v>1628</v>
      </c>
      <c r="F329" s="4" t="s">
        <v>17</v>
      </c>
      <c r="G329" s="1" t="s">
        <v>18</v>
      </c>
      <c r="H329" s="1" t="s">
        <v>19</v>
      </c>
      <c r="I329" s="1" t="s">
        <v>20</v>
      </c>
      <c r="J329" s="1" t="s">
        <v>1629</v>
      </c>
      <c r="K329" s="1" t="s">
        <v>22</v>
      </c>
      <c r="L329" s="1" t="str">
        <f>HYPERLINK("https://files.afu.se/Downloads/Transcripts/Skeptic%20Zone%20(Richard%20Saunders)/2017 11 12 - skepticzonepodcast - The Skeptic Zone %23473 - 12.Nov.2017_EuQtDPU5Obg - transcript (automated).pdf","Transcript Link")</f>
        <v>Transcript Link</v>
      </c>
      <c r="M329" s="2" t="str">
        <f>HYPERLINK("https://files.afu.se/Downloads/Transcripts/Skeptic%20Zone%20(Richard%20Saunders)/2017 11 12 - skepticzonepodcast - The Skeptic Zone %23473 - 12.Nov.2017_EuQtDPU5Obg - transcript (automated).pdf","Transcript Link")</f>
        <v>Transcript Link</v>
      </c>
    </row>
    <row r="330" ht="409.5" spans="1:13">
      <c r="A330" s="1" t="s">
        <v>1630</v>
      </c>
      <c r="B330" s="1" t="s">
        <v>13</v>
      </c>
      <c r="C330" s="4" t="s">
        <v>1631</v>
      </c>
      <c r="D330" s="1" t="s">
        <v>1632</v>
      </c>
      <c r="E330" s="1" t="s">
        <v>1633</v>
      </c>
      <c r="F330" s="4" t="s">
        <v>17</v>
      </c>
      <c r="G330" s="1" t="s">
        <v>18</v>
      </c>
      <c r="H330" s="1" t="s">
        <v>19</v>
      </c>
      <c r="I330" s="1" t="s">
        <v>20</v>
      </c>
      <c r="J330" s="1" t="s">
        <v>1634</v>
      </c>
      <c r="K330" s="1" t="s">
        <v>22</v>
      </c>
      <c r="L330" s="1" t="str">
        <f>HYPERLINK("https://files.afu.se/Downloads/Transcripts/Skeptic%20Zone%20(Richard%20Saunders)/2017 11 04 - skepticzonepodcast - The Skeptic Zone %23472 - 5.Nov.2017_bRf9nP3Xx9A - transcript (automated).pdf","Transcript Link")</f>
        <v>Transcript Link</v>
      </c>
      <c r="M330" s="2" t="str">
        <f>HYPERLINK("https://files.afu.se/Downloads/Transcripts/Skeptic%20Zone%20(Richard%20Saunders)/2017 11 04 - skepticzonepodcast - The Skeptic Zone %23472 - 5.Nov.2017_bRf9nP3Xx9A - transcript (automated).pdf","Transcript Link")</f>
        <v>Transcript Link</v>
      </c>
    </row>
    <row r="331" ht="409.5" spans="1:13">
      <c r="A331" s="1" t="s">
        <v>1635</v>
      </c>
      <c r="B331" s="1" t="s">
        <v>13</v>
      </c>
      <c r="C331" s="4" t="s">
        <v>1636</v>
      </c>
      <c r="D331" s="1" t="s">
        <v>1637</v>
      </c>
      <c r="E331" s="1" t="s">
        <v>1638</v>
      </c>
      <c r="F331" s="4" t="s">
        <v>17</v>
      </c>
      <c r="G331" s="1" t="s">
        <v>18</v>
      </c>
      <c r="H331" s="1" t="s">
        <v>19</v>
      </c>
      <c r="I331" s="1" t="s">
        <v>20</v>
      </c>
      <c r="J331" s="1" t="s">
        <v>1639</v>
      </c>
      <c r="K331" s="1" t="s">
        <v>22</v>
      </c>
      <c r="L331" s="1" t="str">
        <f>HYPERLINK("https://files.afu.se/Downloads/Transcripts/Skeptic%20Zone%20(Richard%20Saunders)/2017 10 28 - skepticzonepodcast - The Skeptic Zone %23471 - 29.Oct.2017_1oYiVl_RRPU - transcript (automated).pdf","Transcript Link")</f>
        <v>Transcript Link</v>
      </c>
      <c r="M331" s="2" t="str">
        <f>HYPERLINK("https://files.afu.se/Downloads/Transcripts/Skeptic%20Zone%20(Richard%20Saunders)/2017 10 28 - skepticzonepodcast - The Skeptic Zone %23471 - 29.Oct.2017_1oYiVl_RRPU - transcript (automated).pdf","Transcript Link")</f>
        <v>Transcript Link</v>
      </c>
    </row>
    <row r="332" ht="409.5" spans="1:13">
      <c r="A332" s="1" t="s">
        <v>1640</v>
      </c>
      <c r="B332" s="1" t="s">
        <v>13</v>
      </c>
      <c r="C332" s="4" t="s">
        <v>1641</v>
      </c>
      <c r="D332" s="1" t="s">
        <v>1642</v>
      </c>
      <c r="E332" s="1" t="s">
        <v>1643</v>
      </c>
      <c r="F332" s="4" t="s">
        <v>17</v>
      </c>
      <c r="G332" s="1" t="s">
        <v>18</v>
      </c>
      <c r="H332" s="1" t="s">
        <v>19</v>
      </c>
      <c r="I332" s="1" t="s">
        <v>20</v>
      </c>
      <c r="J332" s="1" t="s">
        <v>1644</v>
      </c>
      <c r="K332" s="1" t="s">
        <v>22</v>
      </c>
      <c r="L332" s="1" t="str">
        <f>HYPERLINK("https://files.afu.se/Downloads/Transcripts/Skeptic%20Zone%20(Richard%20Saunders)/2017 10 21 - skepticzonepodcast - The Skeptic Zone %23470 - 22.Oct.2017_jQVhw7QDWnY - transcript (automated).pdf","Transcript Link")</f>
        <v>Transcript Link</v>
      </c>
      <c r="M332" s="2" t="str">
        <f>HYPERLINK("https://files.afu.se/Downloads/Transcripts/Skeptic%20Zone%20(Richard%20Saunders)/2017 10 21 - skepticzonepodcast - The Skeptic Zone %23470 - 22.Oct.2017_jQVhw7QDWnY - transcript (automated).pdf","Transcript Link")</f>
        <v>Transcript Link</v>
      </c>
    </row>
    <row r="333" ht="409.5" spans="1:13">
      <c r="A333" s="1" t="s">
        <v>1645</v>
      </c>
      <c r="B333" s="1" t="s">
        <v>13</v>
      </c>
      <c r="C333" s="4" t="s">
        <v>1646</v>
      </c>
      <c r="D333" s="1" t="s">
        <v>1647</v>
      </c>
      <c r="E333" s="1" t="s">
        <v>1648</v>
      </c>
      <c r="F333" s="4" t="s">
        <v>17</v>
      </c>
      <c r="G333" s="1" t="s">
        <v>18</v>
      </c>
      <c r="H333" s="1" t="s">
        <v>19</v>
      </c>
      <c r="I333" s="1" t="s">
        <v>20</v>
      </c>
      <c r="J333" s="1" t="s">
        <v>1649</v>
      </c>
      <c r="K333" s="1" t="s">
        <v>22</v>
      </c>
      <c r="L333" s="1" t="str">
        <f>HYPERLINK("https://files.afu.se/Downloads/Transcripts/Skeptic%20Zone%20(Richard%20Saunders)/2017 10 15 - skepticzonepodcast - The Skeptic Zone %23469 - 15.Oct.2017_lj7A8wV0i98 - transcript (automated).pdf","Transcript Link")</f>
        <v>Transcript Link</v>
      </c>
      <c r="M333" s="2" t="str">
        <f>HYPERLINK("https://files.afu.se/Downloads/Transcripts/Skeptic%20Zone%20(Richard%20Saunders)/2017 10 15 - skepticzonepodcast - The Skeptic Zone %23469 - 15.Oct.2017_lj7A8wV0i98 - transcript (automated).pdf","Transcript Link")</f>
        <v>Transcript Link</v>
      </c>
    </row>
    <row r="334" ht="409.5" spans="1:13">
      <c r="A334" s="1" t="s">
        <v>1650</v>
      </c>
      <c r="B334" s="1" t="s">
        <v>13</v>
      </c>
      <c r="C334" s="4" t="s">
        <v>1651</v>
      </c>
      <c r="D334" s="1" t="s">
        <v>1652</v>
      </c>
      <c r="E334" s="1" t="s">
        <v>1653</v>
      </c>
      <c r="F334" s="4" t="s">
        <v>17</v>
      </c>
      <c r="G334" s="1" t="s">
        <v>18</v>
      </c>
      <c r="H334" s="1" t="s">
        <v>19</v>
      </c>
      <c r="I334" s="1" t="s">
        <v>20</v>
      </c>
      <c r="J334" s="1" t="s">
        <v>1654</v>
      </c>
      <c r="K334" s="1" t="s">
        <v>22</v>
      </c>
      <c r="L334" s="1" t="str">
        <f>HYPERLINK("https://files.afu.se/Downloads/Transcripts/Skeptic%20Zone%20(Richard%20Saunders)/2017 10 07 - skepticzonepodcast - The Skeptic Zone %23468 - 8.Oct.2017_u8ucqL3sYlU - transcript (automated).pdf","Transcript Link")</f>
        <v>Transcript Link</v>
      </c>
      <c r="M334" s="2" t="str">
        <f>HYPERLINK("https://files.afu.se/Downloads/Transcripts/Skeptic%20Zone%20(Richard%20Saunders)/2017 10 07 - skepticzonepodcast - The Skeptic Zone %23468 - 8.Oct.2017_u8ucqL3sYlU - transcript (automated).pdf","Transcript Link")</f>
        <v>Transcript Link</v>
      </c>
    </row>
    <row r="335" ht="409.5" spans="1:13">
      <c r="A335" s="1" t="s">
        <v>1655</v>
      </c>
      <c r="B335" s="1" t="s">
        <v>13</v>
      </c>
      <c r="C335" s="4" t="s">
        <v>1656</v>
      </c>
      <c r="D335" s="1" t="s">
        <v>1657</v>
      </c>
      <c r="E335" s="1" t="s">
        <v>1658</v>
      </c>
      <c r="F335" s="4" t="s">
        <v>17</v>
      </c>
      <c r="G335" s="1" t="s">
        <v>18</v>
      </c>
      <c r="H335" s="1" t="s">
        <v>19</v>
      </c>
      <c r="I335" s="1" t="s">
        <v>20</v>
      </c>
      <c r="J335" s="1" t="s">
        <v>1659</v>
      </c>
      <c r="K335" s="1" t="s">
        <v>22</v>
      </c>
      <c r="L335" s="1" t="str">
        <f>HYPERLINK("https://files.afu.se/Downloads/Transcripts/Skeptic%20Zone%20(Richard%20Saunders)/2017 10 01 - skepticzonepodcast - The Skeptic Zone %23467- 1.Oct.2017_b9TqtnqbSRc - transcript (automated).pdf","Transcript Link")</f>
        <v>Transcript Link</v>
      </c>
      <c r="M335" s="2" t="str">
        <f>HYPERLINK("https://files.afu.se/Downloads/Transcripts/Skeptic%20Zone%20(Richard%20Saunders)/2017 10 01 - skepticzonepodcast - The Skeptic Zone %23467- 1.Oct.2017_b9TqtnqbSRc - transcript (automated).pdf","Transcript Link")</f>
        <v>Transcript Link</v>
      </c>
    </row>
    <row r="336" ht="409.5" spans="1:13">
      <c r="A336" s="1" t="s">
        <v>1660</v>
      </c>
      <c r="B336" s="1" t="s">
        <v>13</v>
      </c>
      <c r="C336" s="4" t="s">
        <v>1661</v>
      </c>
      <c r="D336" s="1" t="s">
        <v>1662</v>
      </c>
      <c r="E336" s="1" t="s">
        <v>1663</v>
      </c>
      <c r="F336" s="4" t="s">
        <v>17</v>
      </c>
      <c r="G336" s="1" t="s">
        <v>18</v>
      </c>
      <c r="H336" s="1" t="s">
        <v>19</v>
      </c>
      <c r="I336" s="1" t="s">
        <v>20</v>
      </c>
      <c r="J336" s="1" t="s">
        <v>1664</v>
      </c>
      <c r="K336" s="1" t="s">
        <v>22</v>
      </c>
      <c r="L336" s="1" t="str">
        <f>HYPERLINK("https://files.afu.se/Downloads/Transcripts/Skeptic%20Zone%20(Richard%20Saunders)/2017 09 24 - skepticzonepodcast - The Skeptic Zone %23466- 24.Sept.2017_z-1rV-HTQmo - transcript (automated).pdf","Transcript Link")</f>
        <v>Transcript Link</v>
      </c>
      <c r="M336" s="2" t="str">
        <f>HYPERLINK("https://files.afu.se/Downloads/Transcripts/Skeptic%20Zone%20(Richard%20Saunders)/2017 09 24 - skepticzonepodcast - The Skeptic Zone %23466- 24.Sept.2017_z-1rV-HTQmo - transcript (automated).pdf","Transcript Link")</f>
        <v>Transcript Link</v>
      </c>
    </row>
    <row r="337" ht="409.5" spans="1:13">
      <c r="A337" s="1" t="s">
        <v>1665</v>
      </c>
      <c r="B337" s="1" t="s">
        <v>13</v>
      </c>
      <c r="C337" s="4" t="s">
        <v>1666</v>
      </c>
      <c r="D337" s="1" t="s">
        <v>1667</v>
      </c>
      <c r="E337" s="1" t="s">
        <v>1668</v>
      </c>
      <c r="F337" s="4" t="s">
        <v>17</v>
      </c>
      <c r="G337" s="1" t="s">
        <v>18</v>
      </c>
      <c r="H337" s="1" t="s">
        <v>19</v>
      </c>
      <c r="I337" s="1" t="s">
        <v>20</v>
      </c>
      <c r="J337" s="1" t="s">
        <v>1669</v>
      </c>
      <c r="K337" s="1" t="s">
        <v>22</v>
      </c>
      <c r="L337" s="1" t="str">
        <f>HYPERLINK("https://files.afu.se/Downloads/Transcripts/Skeptic%20Zone%20(Richard%20Saunders)/2017 09 17 - skepticzonepodcast - The Skeptic Zone %23465- 17.Sept.2017_G3L1p6MPAL8 - transcript (automated).pdf","Transcript Link")</f>
        <v>Transcript Link</v>
      </c>
      <c r="M337" s="2" t="str">
        <f>HYPERLINK("https://files.afu.se/Downloads/Transcripts/Skeptic%20Zone%20(Richard%20Saunders)/2017 09 17 - skepticzonepodcast - The Skeptic Zone %23465- 17.Sept.2017_G3L1p6MPAL8 - transcript (automated).pdf","Transcript Link")</f>
        <v>Transcript Link</v>
      </c>
    </row>
    <row r="338" ht="409.5" spans="1:13">
      <c r="A338" s="1" t="s">
        <v>1670</v>
      </c>
      <c r="B338" s="1" t="s">
        <v>13</v>
      </c>
      <c r="C338" s="4" t="s">
        <v>1671</v>
      </c>
      <c r="D338" s="1" t="s">
        <v>1672</v>
      </c>
      <c r="E338" s="1" t="s">
        <v>1673</v>
      </c>
      <c r="F338" s="4" t="s">
        <v>17</v>
      </c>
      <c r="G338" s="1" t="s">
        <v>18</v>
      </c>
      <c r="H338" s="1" t="s">
        <v>19</v>
      </c>
      <c r="I338" s="1" t="s">
        <v>20</v>
      </c>
      <c r="J338" s="1" t="s">
        <v>1674</v>
      </c>
      <c r="K338" s="1" t="s">
        <v>22</v>
      </c>
      <c r="L338" s="1" t="str">
        <f>HYPERLINK("https://files.afu.se/Downloads/Transcripts/Skeptic%20Zone%20(Richard%20Saunders)/2017 09 10 - skepticzonepodcast - The Skeptic Zone %23464- 10.Sept.2017_aXuTJHZbbQY - transcript (automated).pdf","Transcript Link")</f>
        <v>Transcript Link</v>
      </c>
      <c r="M338" s="2" t="str">
        <f>HYPERLINK("https://files.afu.se/Downloads/Transcripts/Skeptic%20Zone%20(Richard%20Saunders)/2017 09 10 - skepticzonepodcast - The Skeptic Zone %23464- 10.Sept.2017_aXuTJHZbbQY - transcript (automated).pdf","Transcript Link")</f>
        <v>Transcript Link</v>
      </c>
    </row>
    <row r="339" ht="409.5" spans="1:13">
      <c r="A339" s="1" t="s">
        <v>1675</v>
      </c>
      <c r="B339" s="1" t="s">
        <v>13</v>
      </c>
      <c r="C339" s="4" t="s">
        <v>1676</v>
      </c>
      <c r="D339" s="1" t="s">
        <v>1677</v>
      </c>
      <c r="E339" s="1" t="s">
        <v>1678</v>
      </c>
      <c r="F339" s="4" t="s">
        <v>17</v>
      </c>
      <c r="G339" s="1" t="s">
        <v>18</v>
      </c>
      <c r="H339" s="1" t="s">
        <v>19</v>
      </c>
      <c r="I339" s="1" t="s">
        <v>20</v>
      </c>
      <c r="J339" s="1" t="s">
        <v>1679</v>
      </c>
      <c r="K339" s="1" t="s">
        <v>22</v>
      </c>
      <c r="L339" s="1" t="str">
        <f>HYPERLINK("https://files.afu.se/Downloads/Transcripts/Skeptic%20Zone%20(Richard%20Saunders)/2017 09 03 - skepticzonepodcast - The Skeptic Zone %23463- 3.Sept.2017_ANI6QmqYyHA - transcript (automated).pdf","Transcript Link")</f>
        <v>Transcript Link</v>
      </c>
      <c r="M339" s="2" t="str">
        <f>HYPERLINK("https://files.afu.se/Downloads/Transcripts/Skeptic%20Zone%20(Richard%20Saunders)/2017 09 03 - skepticzonepodcast - The Skeptic Zone %23463- 3.Sept.2017_ANI6QmqYyHA - transcript (automated).pdf","Transcript Link")</f>
        <v>Transcript Link</v>
      </c>
    </row>
    <row r="340" ht="409.5" spans="1:13">
      <c r="A340" s="1" t="s">
        <v>1680</v>
      </c>
      <c r="B340" s="1" t="s">
        <v>13</v>
      </c>
      <c r="C340" s="4" t="s">
        <v>1681</v>
      </c>
      <c r="D340" s="1" t="s">
        <v>1682</v>
      </c>
      <c r="E340" s="1" t="s">
        <v>1683</v>
      </c>
      <c r="F340" s="4" t="s">
        <v>17</v>
      </c>
      <c r="G340" s="1" t="s">
        <v>18</v>
      </c>
      <c r="H340" s="1" t="s">
        <v>19</v>
      </c>
      <c r="I340" s="1" t="s">
        <v>20</v>
      </c>
      <c r="J340" s="1" t="s">
        <v>1684</v>
      </c>
      <c r="K340" s="1" t="s">
        <v>22</v>
      </c>
      <c r="L340" s="1" t="str">
        <f>HYPERLINK("https://files.afu.se/Downloads/Transcripts/Skeptic%20Zone%20(Richard%20Saunders)/2017 08 27 - skepticzonepodcast - The Skeptic Zone %23462- 27.Aug.2017_zYAfIXxfpzQ - transcript (automated).pdf","Transcript Link")</f>
        <v>Transcript Link</v>
      </c>
      <c r="M340" s="2" t="str">
        <f>HYPERLINK("https://files.afu.se/Downloads/Transcripts/Skeptic%20Zone%20(Richard%20Saunders)/2017 08 27 - skepticzonepodcast - The Skeptic Zone %23462- 27.Aug.2017_zYAfIXxfpzQ - transcript (automated).pdf","Transcript Link")</f>
        <v>Transcript Link</v>
      </c>
    </row>
    <row r="341" ht="409.5" spans="1:13">
      <c r="A341" s="1" t="s">
        <v>1685</v>
      </c>
      <c r="B341" s="1" t="s">
        <v>13</v>
      </c>
      <c r="C341" s="4" t="s">
        <v>1686</v>
      </c>
      <c r="D341" s="1" t="s">
        <v>1687</v>
      </c>
      <c r="E341" s="1" t="s">
        <v>1688</v>
      </c>
      <c r="F341" s="4" t="s">
        <v>17</v>
      </c>
      <c r="G341" s="1" t="s">
        <v>18</v>
      </c>
      <c r="H341" s="1" t="s">
        <v>19</v>
      </c>
      <c r="I341" s="1" t="s">
        <v>20</v>
      </c>
      <c r="J341" s="1" t="s">
        <v>1689</v>
      </c>
      <c r="K341" s="1" t="s">
        <v>22</v>
      </c>
      <c r="L341" s="1" t="str">
        <f>HYPERLINK("https://files.afu.se/Downloads/Transcripts/Skeptic%20Zone%20(Richard%20Saunders)/2017 08 20 - skepticzonepodcast - The Skeptic Zone %23461- 20.Aug.2017_jzVuMKah14Q - transcript (automated).pdf","Transcript Link")</f>
        <v>Transcript Link</v>
      </c>
      <c r="M341" s="2" t="str">
        <f>HYPERLINK("https://files.afu.se/Downloads/Transcripts/Skeptic%20Zone%20(Richard%20Saunders)/2017 08 20 - skepticzonepodcast - The Skeptic Zone %23461- 20.Aug.2017_jzVuMKah14Q - transcript (automated).pdf","Transcript Link")</f>
        <v>Transcript Link</v>
      </c>
    </row>
    <row r="342" ht="409.5" spans="1:13">
      <c r="A342" s="1" t="s">
        <v>1690</v>
      </c>
      <c r="B342" s="1" t="s">
        <v>13</v>
      </c>
      <c r="C342" s="4" t="s">
        <v>1691</v>
      </c>
      <c r="D342" s="1" t="s">
        <v>1692</v>
      </c>
      <c r="E342" s="1" t="s">
        <v>1693</v>
      </c>
      <c r="F342" s="4" t="s">
        <v>17</v>
      </c>
      <c r="G342" s="1" t="s">
        <v>18</v>
      </c>
      <c r="H342" s="1" t="s">
        <v>19</v>
      </c>
      <c r="I342" s="1" t="s">
        <v>20</v>
      </c>
      <c r="J342" s="1" t="s">
        <v>1694</v>
      </c>
      <c r="K342" s="1" t="s">
        <v>22</v>
      </c>
      <c r="L342" s="1" t="str">
        <f>HYPERLINK("https://files.afu.se/Downloads/Transcripts/Skeptic%20Zone%20(Richard%20Saunders)/2017 08 13 - skepticzonepodcast - The Skeptic Zone %23460- 13.Aug.2017_KqWZbXDWBxs - transcript (automated).pdf","Transcript Link")</f>
        <v>Transcript Link</v>
      </c>
      <c r="M342" s="2" t="str">
        <f>HYPERLINK("https://files.afu.se/Downloads/Transcripts/Skeptic%20Zone%20(Richard%20Saunders)/2017 08 13 - skepticzonepodcast - The Skeptic Zone %23460- 13.Aug.2017_KqWZbXDWBxs - transcript (automated).pdf","Transcript Link")</f>
        <v>Transcript Link</v>
      </c>
    </row>
    <row r="343" ht="409.5" spans="1:13">
      <c r="A343" s="1" t="s">
        <v>1695</v>
      </c>
      <c r="B343" s="1" t="s">
        <v>13</v>
      </c>
      <c r="C343" s="4" t="s">
        <v>1696</v>
      </c>
      <c r="D343" s="1" t="s">
        <v>1697</v>
      </c>
      <c r="E343" s="1" t="s">
        <v>1698</v>
      </c>
      <c r="F343" s="4" t="s">
        <v>17</v>
      </c>
      <c r="G343" s="1" t="s">
        <v>18</v>
      </c>
      <c r="H343" s="1" t="s">
        <v>19</v>
      </c>
      <c r="I343" s="1" t="s">
        <v>20</v>
      </c>
      <c r="J343" s="1" t="s">
        <v>1699</v>
      </c>
      <c r="K343" s="1" t="s">
        <v>22</v>
      </c>
      <c r="L343" s="1" t="str">
        <f>HYPERLINK("https://files.afu.se/Downloads/Transcripts/Skeptic%20Zone%20(Richard%20Saunders)/2017 08 05 - skepticzonepodcast - The Skeptic Zone %23459 - 6.Aug.2017_G0UWfixjBiE - transcript (automated).pdf","Transcript Link")</f>
        <v>Transcript Link</v>
      </c>
      <c r="M343" s="2" t="str">
        <f>HYPERLINK("https://files.afu.se/Downloads/Transcripts/Skeptic%20Zone%20(Richard%20Saunders)/2017 08 05 - skepticzonepodcast - The Skeptic Zone %23459 - 6.Aug.2017_G0UWfixjBiE - transcript (automated).pdf","Transcript Link")</f>
        <v>Transcript Link</v>
      </c>
    </row>
    <row r="344" ht="409.5" spans="1:13">
      <c r="A344" s="1" t="s">
        <v>1700</v>
      </c>
      <c r="B344" s="1" t="s">
        <v>13</v>
      </c>
      <c r="C344" s="4" t="s">
        <v>1701</v>
      </c>
      <c r="D344" s="1" t="s">
        <v>1702</v>
      </c>
      <c r="E344" s="1" t="s">
        <v>1703</v>
      </c>
      <c r="F344" s="4" t="s">
        <v>17</v>
      </c>
      <c r="G344" s="1" t="s">
        <v>18</v>
      </c>
      <c r="H344" s="1" t="s">
        <v>19</v>
      </c>
      <c r="I344" s="1" t="s">
        <v>20</v>
      </c>
      <c r="J344" s="1" t="s">
        <v>1704</v>
      </c>
      <c r="K344" s="1" t="s">
        <v>22</v>
      </c>
      <c r="L344" s="1" t="str">
        <f>HYPERLINK("https://files.afu.se/Downloads/Transcripts/Skeptic%20Zone%20(Richard%20Saunders)/2017 07 30 - skepticzonepodcast - The Skeptic Zone %23458 - 30.July.2017__J-rGv3mavA - transcript (automated).pdf","Transcript Link")</f>
        <v>Transcript Link</v>
      </c>
      <c r="M344" s="2" t="str">
        <f>HYPERLINK("https://files.afu.se/Downloads/Transcripts/Skeptic%20Zone%20(Richard%20Saunders)/2017 07 30 - skepticzonepodcast - The Skeptic Zone %23458 - 30.July.2017__J-rGv3mavA - transcript (automated).pdf","Transcript Link")</f>
        <v>Transcript Link</v>
      </c>
    </row>
    <row r="345" ht="409.5" spans="1:13">
      <c r="A345" s="1" t="s">
        <v>1705</v>
      </c>
      <c r="B345" s="1" t="s">
        <v>13</v>
      </c>
      <c r="C345" s="4" t="s">
        <v>1706</v>
      </c>
      <c r="D345" s="1" t="s">
        <v>1707</v>
      </c>
      <c r="E345" s="1" t="s">
        <v>1708</v>
      </c>
      <c r="F345" s="4" t="s">
        <v>17</v>
      </c>
      <c r="G345" s="1" t="s">
        <v>18</v>
      </c>
      <c r="H345" s="1" t="s">
        <v>19</v>
      </c>
      <c r="I345" s="1" t="s">
        <v>20</v>
      </c>
      <c r="J345" s="1" t="s">
        <v>1709</v>
      </c>
      <c r="K345" s="1" t="s">
        <v>22</v>
      </c>
      <c r="L345" s="1" t="str">
        <f>HYPERLINK("https://files.afu.se/Downloads/Transcripts/Skeptic%20Zone%20(Richard%20Saunders)/2017 07 22 - skepticzonepodcast - The Skeptic Zone %23457 - 23.July.2017_ibB1Y8Ej0qQ - transcript (automated).pdf","Transcript Link")</f>
        <v>Transcript Link</v>
      </c>
      <c r="M345" s="2" t="str">
        <f>HYPERLINK("https://files.afu.se/Downloads/Transcripts/Skeptic%20Zone%20(Richard%20Saunders)/2017 07 22 - skepticzonepodcast - The Skeptic Zone %23457 - 23.July.2017_ibB1Y8Ej0qQ - transcript (automated).pdf","Transcript Link")</f>
        <v>Transcript Link</v>
      </c>
    </row>
    <row r="346" ht="409.5" spans="1:13">
      <c r="A346" s="1" t="s">
        <v>1710</v>
      </c>
      <c r="B346" s="1" t="s">
        <v>13</v>
      </c>
      <c r="C346" s="4" t="s">
        <v>1711</v>
      </c>
      <c r="D346" s="1" t="s">
        <v>1712</v>
      </c>
      <c r="E346" s="1" t="s">
        <v>1713</v>
      </c>
      <c r="F346" s="4" t="s">
        <v>17</v>
      </c>
      <c r="G346" s="1" t="s">
        <v>18</v>
      </c>
      <c r="H346" s="1" t="s">
        <v>19</v>
      </c>
      <c r="I346" s="1" t="s">
        <v>20</v>
      </c>
      <c r="J346" s="1" t="s">
        <v>1714</v>
      </c>
      <c r="K346" s="1" t="s">
        <v>22</v>
      </c>
      <c r="L346" s="1" t="str">
        <f>HYPERLINK("https://files.afu.se/Downloads/Transcripts/Skeptic%20Zone%20(Richard%20Saunders)/2017 07 16 - skepticzonepodcast - The Skeptic Zone %23456 - 16.July.2017__IWS6srg3qQ - transcript (automated).pdf","Transcript Link")</f>
        <v>Transcript Link</v>
      </c>
      <c r="M346" s="2" t="str">
        <f>HYPERLINK("https://files.afu.se/Downloads/Transcripts/Skeptic%20Zone%20(Richard%20Saunders)/2017 07 16 - skepticzonepodcast - The Skeptic Zone %23456 - 16.July.2017__IWS6srg3qQ - transcript (automated).pdf","Transcript Link")</f>
        <v>Transcript Link</v>
      </c>
    </row>
    <row r="347" ht="409.5" spans="1:13">
      <c r="A347" s="1" t="s">
        <v>1715</v>
      </c>
      <c r="B347" s="1" t="s">
        <v>13</v>
      </c>
      <c r="C347" s="4" t="s">
        <v>1716</v>
      </c>
      <c r="D347" s="1" t="s">
        <v>1717</v>
      </c>
      <c r="E347" s="1" t="s">
        <v>1718</v>
      </c>
      <c r="F347" s="4" t="s">
        <v>17</v>
      </c>
      <c r="G347" s="1" t="s">
        <v>18</v>
      </c>
      <c r="H347" s="1" t="s">
        <v>19</v>
      </c>
      <c r="I347" s="1" t="s">
        <v>20</v>
      </c>
      <c r="J347" s="1" t="s">
        <v>1719</v>
      </c>
      <c r="K347" s="1" t="s">
        <v>22</v>
      </c>
      <c r="L347" s="1" t="str">
        <f>HYPERLINK("https://files.afu.se/Downloads/Transcripts/Skeptic%20Zone%20(Richard%20Saunders)/2017 07 09 - skepticzonepodcast - The Skeptic Zone %23455 -9.July.2017_JA5BXJZiZrI - transcript (automated).pdf","Transcript Link")</f>
        <v>Transcript Link</v>
      </c>
      <c r="M347" s="2" t="str">
        <f>HYPERLINK("https://files.afu.se/Downloads/Transcripts/Skeptic%20Zone%20(Richard%20Saunders)/2017 07 09 - skepticzonepodcast - The Skeptic Zone %23455 -9.July.2017_JA5BXJZiZrI - transcript (automated).pdf","Transcript Link")</f>
        <v>Transcript Link</v>
      </c>
    </row>
    <row r="348" ht="409.5" spans="1:13">
      <c r="A348" s="1" t="s">
        <v>1720</v>
      </c>
      <c r="B348" s="1" t="s">
        <v>13</v>
      </c>
      <c r="C348" s="4" t="s">
        <v>1721</v>
      </c>
      <c r="D348" s="1" t="s">
        <v>1722</v>
      </c>
      <c r="E348" s="1" t="s">
        <v>1723</v>
      </c>
      <c r="F348" s="4" t="s">
        <v>17</v>
      </c>
      <c r="G348" s="1" t="s">
        <v>18</v>
      </c>
      <c r="H348" s="1" t="s">
        <v>19</v>
      </c>
      <c r="I348" s="1" t="s">
        <v>20</v>
      </c>
      <c r="J348" s="1" t="s">
        <v>1724</v>
      </c>
      <c r="K348" s="1" t="s">
        <v>22</v>
      </c>
      <c r="L348" s="1" t="str">
        <f>HYPERLINK("https://files.afu.se/Downloads/Transcripts/Skeptic%20Zone%20(Richard%20Saunders)/2017 07 02 - skepticzonepodcast - The Skeptic Zone %23454 -2.July.2017_ksbq89CDbWI - transcript (automated).pdf","Transcript Link")</f>
        <v>Transcript Link</v>
      </c>
      <c r="M348" s="2" t="str">
        <f>HYPERLINK("https://files.afu.se/Downloads/Transcripts/Skeptic%20Zone%20(Richard%20Saunders)/2017 07 02 - skepticzonepodcast - The Skeptic Zone %23454 -2.July.2017_ksbq89CDbWI - transcript (automated).pdf","Transcript Link")</f>
        <v>Transcript Link</v>
      </c>
    </row>
    <row r="349" ht="409.5" spans="1:13">
      <c r="A349" s="1" t="s">
        <v>1725</v>
      </c>
      <c r="B349" s="1" t="s">
        <v>13</v>
      </c>
      <c r="C349" s="4" t="s">
        <v>1726</v>
      </c>
      <c r="D349" s="1" t="s">
        <v>1727</v>
      </c>
      <c r="E349" s="1" t="s">
        <v>1728</v>
      </c>
      <c r="F349" s="4" t="s">
        <v>17</v>
      </c>
      <c r="G349" s="1" t="s">
        <v>18</v>
      </c>
      <c r="H349" s="1" t="s">
        <v>19</v>
      </c>
      <c r="I349" s="1" t="s">
        <v>20</v>
      </c>
      <c r="J349" s="1" t="s">
        <v>1729</v>
      </c>
      <c r="K349" s="1" t="s">
        <v>22</v>
      </c>
      <c r="L349" s="1" t="str">
        <f>HYPERLINK("https://files.afu.se/Downloads/Transcripts/Skeptic%20Zone%20(Richard%20Saunders)/2017 06 25 - skepticzonepodcast - The Skeptic Zone %23453 -25.June.2017_OKz1a6N3jv0 - transcript (automated).pdf","Transcript Link")</f>
        <v>Transcript Link</v>
      </c>
      <c r="M349" s="2" t="str">
        <f>HYPERLINK("https://files.afu.se/Downloads/Transcripts/Skeptic%20Zone%20(Richard%20Saunders)/2017 06 25 - skepticzonepodcast - The Skeptic Zone %23453 -25.June.2017_OKz1a6N3jv0 - transcript (automated).pdf","Transcript Link")</f>
        <v>Transcript Link</v>
      </c>
    </row>
    <row r="350" ht="409.5" spans="1:13">
      <c r="A350" s="1" t="s">
        <v>1730</v>
      </c>
      <c r="B350" s="1" t="s">
        <v>13</v>
      </c>
      <c r="C350" s="4" t="s">
        <v>1731</v>
      </c>
      <c r="D350" s="1" t="s">
        <v>1732</v>
      </c>
      <c r="E350" s="1" t="s">
        <v>1733</v>
      </c>
      <c r="F350" s="4" t="s">
        <v>17</v>
      </c>
      <c r="G350" s="1" t="s">
        <v>18</v>
      </c>
      <c r="H350" s="1" t="s">
        <v>19</v>
      </c>
      <c r="I350" s="1" t="s">
        <v>20</v>
      </c>
      <c r="J350" s="1" t="s">
        <v>1734</v>
      </c>
      <c r="K350" s="1" t="s">
        <v>22</v>
      </c>
      <c r="L350" s="1" t="str">
        <f>HYPERLINK("https://files.afu.se/Downloads/Transcripts/Skeptic%20Zone%20(Richard%20Saunders)/2017 06 18 - skepticzonepodcast - The Skeptic Zone %23452 -18.June.2017_-Zx9GLsr_h4 - transcript (automated).pdf","Transcript Link")</f>
        <v>Transcript Link</v>
      </c>
      <c r="M350" s="2" t="str">
        <f>HYPERLINK("https://files.afu.se/Downloads/Transcripts/Skeptic%20Zone%20(Richard%20Saunders)/2017 06 18 - skepticzonepodcast - The Skeptic Zone %23452 -18.June.2017_-Zx9GLsr_h4 - transcript (automated).pdf","Transcript Link")</f>
        <v>Transcript Link</v>
      </c>
    </row>
    <row r="351" ht="409.5" spans="1:13">
      <c r="A351" s="1" t="s">
        <v>1735</v>
      </c>
      <c r="B351" s="1" t="s">
        <v>13</v>
      </c>
      <c r="C351" s="4" t="s">
        <v>1736</v>
      </c>
      <c r="D351" s="1" t="s">
        <v>1737</v>
      </c>
      <c r="E351" s="1" t="s">
        <v>1738</v>
      </c>
      <c r="F351" s="4" t="s">
        <v>17</v>
      </c>
      <c r="G351" s="1" t="s">
        <v>18</v>
      </c>
      <c r="H351" s="1" t="s">
        <v>19</v>
      </c>
      <c r="I351" s="1" t="s">
        <v>20</v>
      </c>
      <c r="J351" s="1" t="s">
        <v>1739</v>
      </c>
      <c r="K351" s="1" t="s">
        <v>22</v>
      </c>
      <c r="L351" s="1" t="str">
        <f>HYPERLINK("https://files.afu.se/Downloads/Transcripts/Skeptic%20Zone%20(Richard%20Saunders)/2017 06 11 - skepticzonepodcast - The Skeptic Zone %23451 -11.June.2017_YY5i0RG_-vI - transcript (automated).pdf","Transcript Link")</f>
        <v>Transcript Link</v>
      </c>
      <c r="M351" s="2" t="str">
        <f>HYPERLINK("https://files.afu.se/Downloads/Transcripts/Skeptic%20Zone%20(Richard%20Saunders)/2017 06 11 - skepticzonepodcast - The Skeptic Zone %23451 -11.June.2017_YY5i0RG_-vI - transcript (automated).pdf","Transcript Link")</f>
        <v>Transcript Link</v>
      </c>
    </row>
    <row r="352" ht="409.5" spans="1:13">
      <c r="A352" s="1" t="s">
        <v>1740</v>
      </c>
      <c r="B352" s="1" t="s">
        <v>13</v>
      </c>
      <c r="C352" s="4" t="s">
        <v>1741</v>
      </c>
      <c r="D352" s="1" t="s">
        <v>1742</v>
      </c>
      <c r="E352" s="1" t="s">
        <v>1743</v>
      </c>
      <c r="F352" s="4" t="s">
        <v>17</v>
      </c>
      <c r="G352" s="1" t="s">
        <v>18</v>
      </c>
      <c r="H352" s="1" t="s">
        <v>19</v>
      </c>
      <c r="I352" s="1" t="s">
        <v>20</v>
      </c>
      <c r="J352" s="1" t="s">
        <v>1744</v>
      </c>
      <c r="K352" s="1" t="s">
        <v>22</v>
      </c>
      <c r="L352" s="1" t="str">
        <f>HYPERLINK("https://files.afu.se/Downloads/Transcripts/Skeptic%20Zone%20(Richard%20Saunders)/2017 06 04 - skepticzonepodcast - The Skeptic Zone %23450 - 4.June.2017_3HWRKVsY_-I - transcript (automated).pdf","Transcript Link")</f>
        <v>Transcript Link</v>
      </c>
      <c r="M352" s="2" t="str">
        <f>HYPERLINK("https://files.afu.se/Downloads/Transcripts/Skeptic%20Zone%20(Richard%20Saunders)/2017 06 04 - skepticzonepodcast - The Skeptic Zone %23450 - 4.June.2017_3HWRKVsY_-I - transcript (automated).pdf","Transcript Link")</f>
        <v>Transcript Link</v>
      </c>
    </row>
    <row r="353" ht="409.5" spans="1:13">
      <c r="A353" s="1" t="s">
        <v>1745</v>
      </c>
      <c r="B353" s="1" t="s">
        <v>13</v>
      </c>
      <c r="C353" s="4" t="s">
        <v>1746</v>
      </c>
      <c r="D353" s="1" t="s">
        <v>1747</v>
      </c>
      <c r="E353" s="1" t="s">
        <v>1748</v>
      </c>
      <c r="F353" s="4" t="s">
        <v>17</v>
      </c>
      <c r="G353" s="1" t="s">
        <v>18</v>
      </c>
      <c r="H353" s="1" t="s">
        <v>19</v>
      </c>
      <c r="I353" s="1" t="s">
        <v>20</v>
      </c>
      <c r="J353" s="1" t="s">
        <v>1749</v>
      </c>
      <c r="K353" s="1" t="s">
        <v>22</v>
      </c>
      <c r="L353" s="1" t="str">
        <f>HYPERLINK("https://files.afu.se/Downloads/Transcripts/Skeptic%20Zone%20(Richard%20Saunders)/2017 05 28 - skepticzonepodcast - The Skeptic Zone %23449 - 28.May.2017_o1YrzuIj3sI - transcript (automated).pdf","Transcript Link")</f>
        <v>Transcript Link</v>
      </c>
      <c r="M353" s="2" t="str">
        <f>HYPERLINK("https://files.afu.se/Downloads/Transcripts/Skeptic%20Zone%20(Richard%20Saunders)/2017 05 28 - skepticzonepodcast - The Skeptic Zone %23449 - 28.May.2017_o1YrzuIj3sI - transcript (automated).pdf","Transcript Link")</f>
        <v>Transcript Link</v>
      </c>
    </row>
    <row r="354" ht="409.5" spans="1:13">
      <c r="A354" s="1" t="s">
        <v>1750</v>
      </c>
      <c r="B354" s="1" t="s">
        <v>13</v>
      </c>
      <c r="C354" s="4" t="s">
        <v>1751</v>
      </c>
      <c r="D354" s="1" t="s">
        <v>1752</v>
      </c>
      <c r="E354" s="1" t="s">
        <v>1753</v>
      </c>
      <c r="F354" s="4" t="s">
        <v>17</v>
      </c>
      <c r="G354" s="1" t="s">
        <v>18</v>
      </c>
      <c r="H354" s="1" t="s">
        <v>19</v>
      </c>
      <c r="I354" s="1" t="s">
        <v>20</v>
      </c>
      <c r="J354" s="1" t="s">
        <v>1754</v>
      </c>
      <c r="K354" s="1" t="s">
        <v>22</v>
      </c>
      <c r="L354" s="1" t="str">
        <f>HYPERLINK("https://files.afu.se/Downloads/Transcripts/Skeptic%20Zone%20(Richard%20Saunders)/2017 05 21 - skepticzonepodcast - The Skeptic Zone %23448 - 21.May.2017_q1PMiQFVGCI - transcript (automated).pdf","Transcript Link")</f>
        <v>Transcript Link</v>
      </c>
      <c r="M354" s="2" t="str">
        <f>HYPERLINK("https://files.afu.se/Downloads/Transcripts/Skeptic%20Zone%20(Richard%20Saunders)/2017 05 21 - skepticzonepodcast - The Skeptic Zone %23448 - 21.May.2017_q1PMiQFVGCI - transcript (automated).pdf","Transcript Link")</f>
        <v>Transcript Link</v>
      </c>
    </row>
    <row r="355" ht="409.5" spans="1:13">
      <c r="A355" s="1" t="s">
        <v>1755</v>
      </c>
      <c r="B355" s="1" t="s">
        <v>13</v>
      </c>
      <c r="C355" s="4" t="s">
        <v>1756</v>
      </c>
      <c r="D355" s="1" t="s">
        <v>1757</v>
      </c>
      <c r="E355" s="1" t="s">
        <v>1758</v>
      </c>
      <c r="F355" s="4" t="s">
        <v>17</v>
      </c>
      <c r="G355" s="1" t="s">
        <v>18</v>
      </c>
      <c r="H355" s="1" t="s">
        <v>19</v>
      </c>
      <c r="I355" s="1" t="s">
        <v>20</v>
      </c>
      <c r="J355" s="1" t="s">
        <v>1759</v>
      </c>
      <c r="K355" s="1" t="s">
        <v>22</v>
      </c>
      <c r="L355" s="1" t="str">
        <f>HYPERLINK("https://files.afu.se/Downloads/Transcripts/Skeptic%20Zone%20(Richard%20Saunders)/2017 05 14 - skepticzonepodcast - The Skeptic Zone %23447 - 14.May.2017_EJ4y_uzsa_w - transcript (automated).pdf","Transcript Link")</f>
        <v>Transcript Link</v>
      </c>
      <c r="M355" s="2" t="str">
        <f>HYPERLINK("https://files.afu.se/Downloads/Transcripts/Skeptic%20Zone%20(Richard%20Saunders)/2017 05 14 - skepticzonepodcast - The Skeptic Zone %23447 - 14.May.2017_EJ4y_uzsa_w - transcript (automated).pdf","Transcript Link")</f>
        <v>Transcript Link</v>
      </c>
    </row>
    <row r="356" ht="409.5" spans="1:13">
      <c r="A356" s="1" t="s">
        <v>1760</v>
      </c>
      <c r="B356" s="1" t="s">
        <v>13</v>
      </c>
      <c r="C356" s="4" t="s">
        <v>1761</v>
      </c>
      <c r="D356" s="1" t="s">
        <v>1762</v>
      </c>
      <c r="E356" s="1" t="s">
        <v>1763</v>
      </c>
      <c r="F356" s="4" t="s">
        <v>17</v>
      </c>
      <c r="G356" s="1" t="s">
        <v>18</v>
      </c>
      <c r="H356" s="1" t="s">
        <v>19</v>
      </c>
      <c r="I356" s="1" t="s">
        <v>20</v>
      </c>
      <c r="J356" s="1" t="s">
        <v>1764</v>
      </c>
      <c r="K356" s="1" t="s">
        <v>22</v>
      </c>
      <c r="L356" s="1" t="str">
        <f>HYPERLINK("https://files.afu.se/Downloads/Transcripts/Skeptic%20Zone%20(Richard%20Saunders)/2017 05 07 - skepticzonepodcast - The Skeptic Zone %23446 - 7.May.2017_SVXiHZ4U55M - transcript (automated).pdf","Transcript Link")</f>
        <v>Transcript Link</v>
      </c>
      <c r="M356" s="2" t="str">
        <f>HYPERLINK("https://files.afu.se/Downloads/Transcripts/Skeptic%20Zone%20(Richard%20Saunders)/2017 05 07 - skepticzonepodcast - The Skeptic Zone %23446 - 7.May.2017_SVXiHZ4U55M - transcript (automated).pdf","Transcript Link")</f>
        <v>Transcript Link</v>
      </c>
    </row>
    <row r="357" ht="409.5" spans="1:13">
      <c r="A357" s="1" t="s">
        <v>1765</v>
      </c>
      <c r="B357" s="1" t="s">
        <v>13</v>
      </c>
      <c r="C357" s="4" t="s">
        <v>1766</v>
      </c>
      <c r="D357" s="1" t="s">
        <v>1767</v>
      </c>
      <c r="E357" s="1" t="s">
        <v>1768</v>
      </c>
      <c r="F357" s="4" t="s">
        <v>17</v>
      </c>
      <c r="G357" s="1" t="s">
        <v>18</v>
      </c>
      <c r="H357" s="1" t="s">
        <v>19</v>
      </c>
      <c r="I357" s="1" t="s">
        <v>20</v>
      </c>
      <c r="J357" s="1" t="s">
        <v>1769</v>
      </c>
      <c r="K357" s="1" t="s">
        <v>22</v>
      </c>
      <c r="L357" s="1" t="str">
        <f>HYPERLINK("https://files.afu.se/Downloads/Transcripts/Skeptic%20Zone%20(Richard%20Saunders)/2017 04 30 - skepticzonepodcast - The Skeptic Zone %23445 - 30.April.2017_z0COiqrgdiY - transcript (automated).pdf","Transcript Link")</f>
        <v>Transcript Link</v>
      </c>
      <c r="M357" s="2" t="str">
        <f>HYPERLINK("https://files.afu.se/Downloads/Transcripts/Skeptic%20Zone%20(Richard%20Saunders)/2017 04 30 - skepticzonepodcast - The Skeptic Zone %23445 - 30.April.2017_z0COiqrgdiY - transcript (automated).pdf","Transcript Link")</f>
        <v>Transcript Link</v>
      </c>
    </row>
    <row r="358" ht="409.5" spans="1:13">
      <c r="A358" s="1" t="s">
        <v>1770</v>
      </c>
      <c r="B358" s="1" t="s">
        <v>13</v>
      </c>
      <c r="C358" s="4" t="s">
        <v>1771</v>
      </c>
      <c r="D358" s="1" t="s">
        <v>1772</v>
      </c>
      <c r="E358" s="1" t="s">
        <v>1773</v>
      </c>
      <c r="F358" s="4" t="s">
        <v>17</v>
      </c>
      <c r="G358" s="1" t="s">
        <v>18</v>
      </c>
      <c r="H358" s="1" t="s">
        <v>19</v>
      </c>
      <c r="I358" s="1" t="s">
        <v>20</v>
      </c>
      <c r="J358" s="1" t="s">
        <v>1774</v>
      </c>
      <c r="K358" s="1" t="s">
        <v>22</v>
      </c>
      <c r="L358" s="1" t="str">
        <f>HYPERLINK("https://files.afu.se/Downloads/Transcripts/Skeptic%20Zone%20(Richard%20Saunders)/2017 04 23 - skepticzonepodcast - The Skeptic Zone %23444 - 23.April.2017_10GdS1GrIgY - transcript (automated).pdf","Transcript Link")</f>
        <v>Transcript Link</v>
      </c>
      <c r="M358" s="2" t="str">
        <f>HYPERLINK("https://files.afu.se/Downloads/Transcripts/Skeptic%20Zone%20(Richard%20Saunders)/2017 04 23 - skepticzonepodcast - The Skeptic Zone %23444 - 23.April.2017_10GdS1GrIgY - transcript (automated).pdf","Transcript Link")</f>
        <v>Transcript Link</v>
      </c>
    </row>
    <row r="359" ht="409.5" spans="1:13">
      <c r="A359" s="1" t="s">
        <v>1775</v>
      </c>
      <c r="B359" s="1" t="s">
        <v>13</v>
      </c>
      <c r="C359" s="4" t="s">
        <v>1776</v>
      </c>
      <c r="D359" s="1" t="s">
        <v>1777</v>
      </c>
      <c r="E359" s="1" t="s">
        <v>1778</v>
      </c>
      <c r="F359" s="4" t="s">
        <v>17</v>
      </c>
      <c r="G359" s="1" t="s">
        <v>18</v>
      </c>
      <c r="H359" s="1" t="s">
        <v>19</v>
      </c>
      <c r="I359" s="1" t="s">
        <v>20</v>
      </c>
      <c r="J359" s="1" t="s">
        <v>1779</v>
      </c>
      <c r="K359" s="1" t="s">
        <v>22</v>
      </c>
      <c r="L359" s="1" t="str">
        <f>HYPERLINK("https://files.afu.se/Downloads/Transcripts/Skeptic%20Zone%20(Richard%20Saunders)/2017 04 16 - skepticzonepodcast - The Skeptic Zone %23443 - 16.April.2017_Vf1VMc3Gka4 - transcript (automated).pdf","Transcript Link")</f>
        <v>Transcript Link</v>
      </c>
      <c r="M359" s="2" t="str">
        <f>HYPERLINK("https://files.afu.se/Downloads/Transcripts/Skeptic%20Zone%20(Richard%20Saunders)/2017 04 16 - skepticzonepodcast - The Skeptic Zone %23443 - 16.April.2017_Vf1VMc3Gka4 - transcript (automated).pdf","Transcript Link")</f>
        <v>Transcript Link</v>
      </c>
    </row>
    <row r="360" ht="409.5" spans="1:13">
      <c r="A360" s="1" t="s">
        <v>1780</v>
      </c>
      <c r="B360" s="1" t="s">
        <v>13</v>
      </c>
      <c r="C360" s="4" t="s">
        <v>1781</v>
      </c>
      <c r="D360" s="1" t="s">
        <v>1782</v>
      </c>
      <c r="E360" s="1" t="s">
        <v>1783</v>
      </c>
      <c r="F360" s="4" t="s">
        <v>17</v>
      </c>
      <c r="G360" s="1" t="s">
        <v>18</v>
      </c>
      <c r="H360" s="1" t="s">
        <v>19</v>
      </c>
      <c r="I360" s="1" t="s">
        <v>20</v>
      </c>
      <c r="J360" s="1" t="s">
        <v>1784</v>
      </c>
      <c r="K360" s="1" t="s">
        <v>22</v>
      </c>
      <c r="L360" s="1" t="str">
        <f>HYPERLINK("https://files.afu.se/Downloads/Transcripts/Skeptic%20Zone%20(Richard%20Saunders)/2017 04 09 - skepticzonepodcast - The Skeptic Zone %23442 - 9.April.2017_jS5JrgUxf30 - transcript (automated).pdf","Transcript Link")</f>
        <v>Transcript Link</v>
      </c>
      <c r="M360" s="2" t="str">
        <f>HYPERLINK("https://files.afu.se/Downloads/Transcripts/Skeptic%20Zone%20(Richard%20Saunders)/2017 04 09 - skepticzonepodcast - The Skeptic Zone %23442 - 9.April.2017_jS5JrgUxf30 - transcript (automated).pdf","Transcript Link")</f>
        <v>Transcript Link</v>
      </c>
    </row>
    <row r="361" ht="409.5" spans="1:13">
      <c r="A361" s="1" t="s">
        <v>1785</v>
      </c>
      <c r="B361" s="1" t="s">
        <v>13</v>
      </c>
      <c r="C361" s="4" t="s">
        <v>1786</v>
      </c>
      <c r="D361" s="1" t="s">
        <v>1787</v>
      </c>
      <c r="E361" s="1" t="s">
        <v>1788</v>
      </c>
      <c r="F361" s="4" t="s">
        <v>17</v>
      </c>
      <c r="G361" s="1" t="s">
        <v>18</v>
      </c>
      <c r="H361" s="1" t="s">
        <v>19</v>
      </c>
      <c r="I361" s="1" t="s">
        <v>20</v>
      </c>
      <c r="J361" s="1" t="s">
        <v>1789</v>
      </c>
      <c r="K361" s="1" t="s">
        <v>22</v>
      </c>
      <c r="L361" s="1" t="str">
        <f>HYPERLINK("https://files.afu.se/Downloads/Transcripts/Skeptic%20Zone%20(Richard%20Saunders)/2017 04 02 - skepticzonepodcast - The Skeptic Zone %23441 - 2.April.2017_mTDJpzBnoVA - transcript (automated).pdf","Transcript Link")</f>
        <v>Transcript Link</v>
      </c>
      <c r="M361" s="2" t="str">
        <f>HYPERLINK("https://files.afu.se/Downloads/Transcripts/Skeptic%20Zone%20(Richard%20Saunders)/2017 04 02 - skepticzonepodcast - The Skeptic Zone %23441 - 2.April.2017_mTDJpzBnoVA - transcript (automated).pdf","Transcript Link")</f>
        <v>Transcript Link</v>
      </c>
    </row>
    <row r="362" ht="409.5" spans="1:13">
      <c r="A362" s="1" t="s">
        <v>1790</v>
      </c>
      <c r="B362" s="1" t="s">
        <v>13</v>
      </c>
      <c r="C362" s="4" t="s">
        <v>1791</v>
      </c>
      <c r="D362" s="1" t="s">
        <v>1792</v>
      </c>
      <c r="E362" s="1" t="s">
        <v>1793</v>
      </c>
      <c r="F362" s="4" t="s">
        <v>17</v>
      </c>
      <c r="G362" s="1" t="s">
        <v>18</v>
      </c>
      <c r="H362" s="1" t="s">
        <v>19</v>
      </c>
      <c r="I362" s="1" t="s">
        <v>20</v>
      </c>
      <c r="J362" s="1" t="s">
        <v>1794</v>
      </c>
      <c r="K362" s="1" t="s">
        <v>22</v>
      </c>
      <c r="L362" s="1" t="str">
        <f>HYPERLINK("https://files.afu.se/Downloads/Transcripts/Skeptic%20Zone%20(Richard%20Saunders)/2017 03 26 - skepticzonepodcast - The Skeptic Zone %23440 - 26.March.2017_WbNNj-v__gs - transcript (automated).pdf","Transcript Link")</f>
        <v>Transcript Link</v>
      </c>
      <c r="M362" s="2" t="str">
        <f>HYPERLINK("https://files.afu.se/Downloads/Transcripts/Skeptic%20Zone%20(Richard%20Saunders)/2017 03 26 - skepticzonepodcast - The Skeptic Zone %23440 - 26.March.2017_WbNNj-v__gs - transcript (automated).pdf","Transcript Link")</f>
        <v>Transcript Link</v>
      </c>
    </row>
    <row r="363" ht="409.5" spans="1:13">
      <c r="A363" s="1" t="s">
        <v>1795</v>
      </c>
      <c r="B363" s="1" t="s">
        <v>13</v>
      </c>
      <c r="C363" s="4" t="s">
        <v>1796</v>
      </c>
      <c r="D363" s="1" t="s">
        <v>1797</v>
      </c>
      <c r="E363" s="1" t="s">
        <v>1798</v>
      </c>
      <c r="F363" s="4" t="s">
        <v>17</v>
      </c>
      <c r="G363" s="1" t="s">
        <v>18</v>
      </c>
      <c r="H363" s="1" t="s">
        <v>19</v>
      </c>
      <c r="I363" s="1" t="s">
        <v>20</v>
      </c>
      <c r="J363" s="1" t="s">
        <v>1799</v>
      </c>
      <c r="K363" s="1" t="s">
        <v>22</v>
      </c>
      <c r="L363" s="1" t="str">
        <f>HYPERLINK("https://files.afu.se/Downloads/Transcripts/Skeptic%20Zone%20(Richard%20Saunders)/2017 03 19 - skepticzonepodcast - The Skeptic Zone %23439 - 19.March.2017_AJOTMiK3Sfg - transcript (automated).pdf","Transcript Link")</f>
        <v>Transcript Link</v>
      </c>
      <c r="M363" s="2" t="str">
        <f>HYPERLINK("https://files.afu.se/Downloads/Transcripts/Skeptic%20Zone%20(Richard%20Saunders)/2017 03 19 - skepticzonepodcast - The Skeptic Zone %23439 - 19.March.2017_AJOTMiK3Sfg - transcript (automated).pdf","Transcript Link")</f>
        <v>Transcript Link</v>
      </c>
    </row>
    <row r="364" ht="409.5" spans="1:13">
      <c r="A364" s="1" t="s">
        <v>1800</v>
      </c>
      <c r="B364" s="1" t="s">
        <v>13</v>
      </c>
      <c r="C364" s="4" t="s">
        <v>1801</v>
      </c>
      <c r="D364" s="1" t="s">
        <v>1802</v>
      </c>
      <c r="E364" s="1" t="s">
        <v>1803</v>
      </c>
      <c r="F364" s="4" t="s">
        <v>17</v>
      </c>
      <c r="G364" s="1" t="s">
        <v>18</v>
      </c>
      <c r="H364" s="1" t="s">
        <v>19</v>
      </c>
      <c r="I364" s="1" t="s">
        <v>20</v>
      </c>
      <c r="J364" s="1" t="s">
        <v>1804</v>
      </c>
      <c r="K364" s="1" t="s">
        <v>22</v>
      </c>
      <c r="L364" s="1" t="str">
        <f>HYPERLINK("https://files.afu.se/Downloads/Transcripts/Skeptic%20Zone%20(Richard%20Saunders)/2017 03 12 - skepticzonepodcast - The Skeptic Zone %23438 - 12.March.2017_Zic2bL8iIog - transcript (automated).pdf","Transcript Link")</f>
        <v>Transcript Link</v>
      </c>
      <c r="M364" s="2" t="str">
        <f>HYPERLINK("https://files.afu.se/Downloads/Transcripts/Skeptic%20Zone%20(Richard%20Saunders)/2017 03 12 - skepticzonepodcast - The Skeptic Zone %23438 - 12.March.2017_Zic2bL8iIog - transcript (automated).pdf","Transcript Link")</f>
        <v>Transcript Link</v>
      </c>
    </row>
    <row r="365" ht="409.5" spans="1:13">
      <c r="A365" s="1" t="s">
        <v>1805</v>
      </c>
      <c r="B365" s="1" t="s">
        <v>13</v>
      </c>
      <c r="C365" s="4" t="s">
        <v>1806</v>
      </c>
      <c r="D365" s="1" t="s">
        <v>1807</v>
      </c>
      <c r="E365" s="1" t="s">
        <v>1808</v>
      </c>
      <c r="F365" s="4" t="s">
        <v>17</v>
      </c>
      <c r="G365" s="1" t="s">
        <v>18</v>
      </c>
      <c r="H365" s="1" t="s">
        <v>19</v>
      </c>
      <c r="I365" s="1" t="s">
        <v>20</v>
      </c>
      <c r="J365" s="1" t="s">
        <v>1809</v>
      </c>
      <c r="K365" s="1" t="s">
        <v>22</v>
      </c>
      <c r="L365" s="1" t="str">
        <f>HYPERLINK("https://files.afu.se/Downloads/Transcripts/Skeptic%20Zone%20(Richard%20Saunders)/2017 03 05 - skepticzonepodcast - The Skeptic Zone %23437 - 5.March.2017_WMr5VymbXgY - transcript (automated).pdf","Transcript Link")</f>
        <v>Transcript Link</v>
      </c>
      <c r="M365" s="2" t="str">
        <f>HYPERLINK("https://files.afu.se/Downloads/Transcripts/Skeptic%20Zone%20(Richard%20Saunders)/2017 03 05 - skepticzonepodcast - The Skeptic Zone %23437 - 5.March.2017_WMr5VymbXgY - transcript (automated).pdf","Transcript Link")</f>
        <v>Transcript Link</v>
      </c>
    </row>
    <row r="366" ht="409.5" spans="1:13">
      <c r="A366" s="1" t="s">
        <v>1810</v>
      </c>
      <c r="B366" s="1" t="s">
        <v>13</v>
      </c>
      <c r="C366" s="4" t="s">
        <v>1811</v>
      </c>
      <c r="D366" s="1" t="s">
        <v>1812</v>
      </c>
      <c r="E366" s="1" t="s">
        <v>1813</v>
      </c>
      <c r="F366" s="4" t="s">
        <v>17</v>
      </c>
      <c r="G366" s="1" t="s">
        <v>18</v>
      </c>
      <c r="H366" s="1" t="s">
        <v>19</v>
      </c>
      <c r="I366" s="1" t="s">
        <v>20</v>
      </c>
      <c r="J366" s="1" t="s">
        <v>1814</v>
      </c>
      <c r="K366" s="1" t="s">
        <v>22</v>
      </c>
      <c r="L366" s="1" t="str">
        <f>HYPERLINK("https://files.afu.se/Downloads/Transcripts/Skeptic%20Zone%20(Richard%20Saunders)/2017 02 26 - skepticzonepodcast - The Skeptic Zone %23436 - 26.Feb.2017_qsZjB9DK6ec - transcript (automated).pdf","Transcript Link")</f>
        <v>Transcript Link</v>
      </c>
      <c r="M366" s="2" t="str">
        <f>HYPERLINK("https://files.afu.se/Downloads/Transcripts/Skeptic%20Zone%20(Richard%20Saunders)/2017 02 26 - skepticzonepodcast - The Skeptic Zone %23436 - 26.Feb.2017_qsZjB9DK6ec - transcript (automated).pdf","Transcript Link")</f>
        <v>Transcript Link</v>
      </c>
    </row>
    <row r="367" ht="409.5" spans="1:13">
      <c r="A367" s="1" t="s">
        <v>1815</v>
      </c>
      <c r="B367" s="1" t="s">
        <v>13</v>
      </c>
      <c r="C367" s="4" t="s">
        <v>1816</v>
      </c>
      <c r="D367" s="1" t="s">
        <v>1817</v>
      </c>
      <c r="E367" s="1" t="s">
        <v>1818</v>
      </c>
      <c r="F367" s="4" t="s">
        <v>17</v>
      </c>
      <c r="G367" s="1" t="s">
        <v>18</v>
      </c>
      <c r="H367" s="1" t="s">
        <v>19</v>
      </c>
      <c r="I367" s="1" t="s">
        <v>20</v>
      </c>
      <c r="J367" s="1" t="s">
        <v>1819</v>
      </c>
      <c r="K367" s="1" t="s">
        <v>22</v>
      </c>
      <c r="L367" s="1" t="str">
        <f>HYPERLINK("https://files.afu.se/Downloads/Transcripts/Skeptic%20Zone%20(Richard%20Saunders)/2017 02 16 - skepticzonepodcast - The Skeptic Zone %23435 - 17.Feb.2017_sipiv04Mujk - transcript (automated).pdf","Transcript Link")</f>
        <v>Transcript Link</v>
      </c>
      <c r="M367" s="2" t="str">
        <f>HYPERLINK("https://files.afu.se/Downloads/Transcripts/Skeptic%20Zone%20(Richard%20Saunders)/2017 02 16 - skepticzonepodcast - The Skeptic Zone %23435 - 17.Feb.2017_sipiv04Mujk - transcript (automated).pdf","Transcript Link")</f>
        <v>Transcript Link</v>
      </c>
    </row>
    <row r="368" ht="409.5" spans="1:13">
      <c r="A368" s="1" t="s">
        <v>1820</v>
      </c>
      <c r="B368" s="1" t="s">
        <v>13</v>
      </c>
      <c r="C368" s="4" t="s">
        <v>1821</v>
      </c>
      <c r="D368" s="1" t="s">
        <v>1822</v>
      </c>
      <c r="E368" s="1" t="s">
        <v>1823</v>
      </c>
      <c r="F368" s="4" t="s">
        <v>17</v>
      </c>
      <c r="G368" s="1" t="s">
        <v>18</v>
      </c>
      <c r="H368" s="1" t="s">
        <v>19</v>
      </c>
      <c r="I368" s="1" t="s">
        <v>20</v>
      </c>
      <c r="J368" s="1" t="s">
        <v>1824</v>
      </c>
      <c r="K368" s="1" t="s">
        <v>22</v>
      </c>
      <c r="L368" s="1" t="str">
        <f>HYPERLINK("https://files.afu.se/Downloads/Transcripts/Skeptic%20Zone%20(Richard%20Saunders)/2017 02 12 - skepticzonepodcast - The Skeptic Zone %23434 - 12.Feb.2017_UYbS5BwbWHE - transcript (automated).pdf","Transcript Link")</f>
        <v>Transcript Link</v>
      </c>
      <c r="M368" s="2" t="str">
        <f>HYPERLINK("https://files.afu.se/Downloads/Transcripts/Skeptic%20Zone%20(Richard%20Saunders)/2017 02 12 - skepticzonepodcast - The Skeptic Zone %23434 - 12.Feb.2017_UYbS5BwbWHE - transcript (automated).pdf","Transcript Link")</f>
        <v>Transcript Link</v>
      </c>
    </row>
    <row r="369" ht="409.5" spans="1:13">
      <c r="A369" s="1" t="s">
        <v>1825</v>
      </c>
      <c r="B369" s="1" t="s">
        <v>13</v>
      </c>
      <c r="C369" s="4" t="s">
        <v>1826</v>
      </c>
      <c r="D369" s="1" t="s">
        <v>1827</v>
      </c>
      <c r="E369" s="1" t="s">
        <v>1828</v>
      </c>
      <c r="F369" s="4" t="s">
        <v>17</v>
      </c>
      <c r="G369" s="1" t="s">
        <v>18</v>
      </c>
      <c r="H369" s="1" t="s">
        <v>19</v>
      </c>
      <c r="I369" s="1" t="s">
        <v>20</v>
      </c>
      <c r="J369" s="1" t="s">
        <v>1829</v>
      </c>
      <c r="K369" s="1" t="s">
        <v>22</v>
      </c>
      <c r="L369" s="1" t="str">
        <f>HYPERLINK("https://files.afu.se/Downloads/Transcripts/Skeptic%20Zone%20(Richard%20Saunders)/2017 02 05 - skepticzonepodcast - The Skeptic Zone %23433 - 5.Feb.2017_rZ64a5HLRWc - transcript (automated).pdf","Transcript Link")</f>
        <v>Transcript Link</v>
      </c>
      <c r="M369" s="2" t="str">
        <f>HYPERLINK("https://files.afu.se/Downloads/Transcripts/Skeptic%20Zone%20(Richard%20Saunders)/2017 02 05 - skepticzonepodcast - The Skeptic Zone %23433 - 5.Feb.2017_rZ64a5HLRWc - transcript (automated).pdf","Transcript Link")</f>
        <v>Transcript Link</v>
      </c>
    </row>
    <row r="370" ht="409.5" spans="1:13">
      <c r="A370" s="1" t="s">
        <v>1830</v>
      </c>
      <c r="B370" s="1" t="s">
        <v>13</v>
      </c>
      <c r="C370" s="4" t="s">
        <v>1831</v>
      </c>
      <c r="D370" s="1" t="s">
        <v>1832</v>
      </c>
      <c r="E370" s="1" t="s">
        <v>1833</v>
      </c>
      <c r="F370" s="4" t="s">
        <v>17</v>
      </c>
      <c r="G370" s="1" t="s">
        <v>18</v>
      </c>
      <c r="H370" s="1" t="s">
        <v>19</v>
      </c>
      <c r="I370" s="1" t="s">
        <v>20</v>
      </c>
      <c r="J370" s="1" t="s">
        <v>1834</v>
      </c>
      <c r="K370" s="1" t="s">
        <v>22</v>
      </c>
      <c r="L370" s="1" t="str">
        <f>HYPERLINK("https://files.afu.se/Downloads/Transcripts/Skeptic%20Zone%20(Richard%20Saunders)/2017 01 28 - skepticzonepodcast - The Skeptic Zone %23432 - 29.Jan.2017_lCOy4EwIAdQ - transcript (automated).pdf","Transcript Link")</f>
        <v>Transcript Link</v>
      </c>
      <c r="M370" s="2" t="str">
        <f>HYPERLINK("https://files.afu.se/Downloads/Transcripts/Skeptic%20Zone%20(Richard%20Saunders)/2017 01 28 - skepticzonepodcast - The Skeptic Zone %23432 - 29.Jan.2017_lCOy4EwIAdQ - transcript (automated).pdf","Transcript Link")</f>
        <v>Transcript Link</v>
      </c>
    </row>
    <row r="371" ht="409.5" spans="1:13">
      <c r="A371" s="1" t="s">
        <v>1835</v>
      </c>
      <c r="B371" s="1" t="s">
        <v>13</v>
      </c>
      <c r="C371" s="4" t="s">
        <v>1836</v>
      </c>
      <c r="D371" s="1" t="s">
        <v>1837</v>
      </c>
      <c r="E371" s="1" t="s">
        <v>1838</v>
      </c>
      <c r="F371" s="4" t="s">
        <v>17</v>
      </c>
      <c r="G371" s="1" t="s">
        <v>18</v>
      </c>
      <c r="H371" s="1" t="s">
        <v>19</v>
      </c>
      <c r="I371" s="1" t="s">
        <v>20</v>
      </c>
      <c r="J371" s="1" t="s">
        <v>1839</v>
      </c>
      <c r="K371" s="1" t="s">
        <v>22</v>
      </c>
      <c r="L371" s="1" t="str">
        <f>HYPERLINK("https://files.afu.se/Downloads/Transcripts/Skeptic%20Zone%20(Richard%20Saunders)/2017 01 22 - skepticzonepodcast - The Skeptic Zone %23431 - 22.Jan.2017_xsQNkjeH7ts - transcript (automated).pdf","Transcript Link")</f>
        <v>Transcript Link</v>
      </c>
      <c r="M371" s="2" t="str">
        <f>HYPERLINK("https://files.afu.se/Downloads/Transcripts/Skeptic%20Zone%20(Richard%20Saunders)/2017 01 22 - skepticzonepodcast - The Skeptic Zone %23431 - 22.Jan.2017_xsQNkjeH7ts - transcript (automated).pdf","Transcript Link")</f>
        <v>Transcript Link</v>
      </c>
    </row>
    <row r="372" ht="409.5" spans="1:13">
      <c r="A372" s="1" t="s">
        <v>1840</v>
      </c>
      <c r="B372" s="1" t="s">
        <v>13</v>
      </c>
      <c r="C372" s="4" t="s">
        <v>1841</v>
      </c>
      <c r="D372" s="1" t="s">
        <v>1842</v>
      </c>
      <c r="E372" s="1" t="s">
        <v>1843</v>
      </c>
      <c r="F372" s="4" t="s">
        <v>17</v>
      </c>
      <c r="G372" s="1" t="s">
        <v>18</v>
      </c>
      <c r="H372" s="1" t="s">
        <v>19</v>
      </c>
      <c r="I372" s="1" t="s">
        <v>20</v>
      </c>
      <c r="J372" s="1" t="s">
        <v>1844</v>
      </c>
      <c r="K372" s="1" t="s">
        <v>22</v>
      </c>
      <c r="L372" s="1" t="str">
        <f>HYPERLINK("https://files.afu.se/Downloads/Transcripts/Skeptic%20Zone%20(Richard%20Saunders)/2017 01 15 - skepticzonepodcast - The Skeptic Zone %23430 - 15.Jan.2017_YJ1vKuhF3aU - transcript (automated).pdf","Transcript Link")</f>
        <v>Transcript Link</v>
      </c>
      <c r="M372" s="2" t="str">
        <f>HYPERLINK("https://files.afu.se/Downloads/Transcripts/Skeptic%20Zone%20(Richard%20Saunders)/2017 01 15 - skepticzonepodcast - The Skeptic Zone %23430 - 15.Jan.2017_YJ1vKuhF3aU - transcript (automated).pdf","Transcript Link")</f>
        <v>Transcript Link</v>
      </c>
    </row>
    <row r="373" ht="409.5" spans="1:13">
      <c r="A373" s="1" t="s">
        <v>1845</v>
      </c>
      <c r="B373" s="1" t="s">
        <v>13</v>
      </c>
      <c r="C373" s="4" t="s">
        <v>1846</v>
      </c>
      <c r="D373" s="1" t="s">
        <v>1847</v>
      </c>
      <c r="E373" s="1" t="s">
        <v>1848</v>
      </c>
      <c r="F373" s="4" t="s">
        <v>17</v>
      </c>
      <c r="G373" s="1" t="s">
        <v>18</v>
      </c>
      <c r="H373" s="1" t="s">
        <v>19</v>
      </c>
      <c r="I373" s="1" t="s">
        <v>20</v>
      </c>
      <c r="J373" s="1" t="s">
        <v>1849</v>
      </c>
      <c r="K373" s="1" t="s">
        <v>22</v>
      </c>
      <c r="L373" s="1" t="str">
        <f>HYPERLINK("https://files.afu.se/Downloads/Transcripts/Skeptic%20Zone%20(Richard%20Saunders)/2017 01 08 - skepticzonepodcast - The Skeptic Zone %23429 - 8.Jan.2017_2cnTK0BYcXQ - transcript (automated).pdf","Transcript Link")</f>
        <v>Transcript Link</v>
      </c>
      <c r="M373" s="2" t="str">
        <f>HYPERLINK("https://files.afu.se/Downloads/Transcripts/Skeptic%20Zone%20(Richard%20Saunders)/2017 01 08 - skepticzonepodcast - The Skeptic Zone %23429 - 8.Jan.2017_2cnTK0BYcXQ - transcript (automated).pdf","Transcript Link")</f>
        <v>Transcript Link</v>
      </c>
    </row>
    <row r="374" ht="409.5" spans="1:13">
      <c r="A374" s="1" t="s">
        <v>1850</v>
      </c>
      <c r="B374" s="1" t="s">
        <v>13</v>
      </c>
      <c r="C374" s="4" t="s">
        <v>1851</v>
      </c>
      <c r="D374" s="1" t="s">
        <v>1852</v>
      </c>
      <c r="E374" s="1" t="s">
        <v>1853</v>
      </c>
      <c r="F374" s="4" t="s">
        <v>17</v>
      </c>
      <c r="G374" s="1" t="s">
        <v>18</v>
      </c>
      <c r="H374" s="1" t="s">
        <v>19</v>
      </c>
      <c r="I374" s="1" t="s">
        <v>20</v>
      </c>
      <c r="J374" s="1" t="s">
        <v>1854</v>
      </c>
      <c r="K374" s="1" t="s">
        <v>22</v>
      </c>
      <c r="L374" s="1" t="str">
        <f>HYPERLINK("https://files.afu.se/Downloads/Transcripts/Skeptic%20Zone%20(Richard%20Saunders)/2017 01 01 - skepticzonepodcast - The Skeptic Zone %23428 - 1.Jan.2017_I4UddcPGlLw - transcript (automated).pdf","Transcript Link")</f>
        <v>Transcript Link</v>
      </c>
      <c r="M374" s="2" t="str">
        <f>HYPERLINK("https://files.afu.se/Downloads/Transcripts/Skeptic%20Zone%20(Richard%20Saunders)/2017 01 01 - skepticzonepodcast - The Skeptic Zone %23428 - 1.Jan.2017_I4UddcPGlLw - transcript (automated).pdf","Transcript Link")</f>
        <v>Transcript Link</v>
      </c>
    </row>
    <row r="375" ht="409.5" spans="1:13">
      <c r="A375" s="1" t="s">
        <v>1855</v>
      </c>
      <c r="B375" s="1" t="s">
        <v>13</v>
      </c>
      <c r="C375" s="4" t="s">
        <v>1856</v>
      </c>
      <c r="D375" s="1" t="s">
        <v>1857</v>
      </c>
      <c r="E375" s="1" t="s">
        <v>1858</v>
      </c>
      <c r="F375" s="4" t="s">
        <v>17</v>
      </c>
      <c r="G375" s="1" t="s">
        <v>18</v>
      </c>
      <c r="H375" s="1" t="s">
        <v>19</v>
      </c>
      <c r="I375" s="1" t="s">
        <v>20</v>
      </c>
      <c r="J375" s="1" t="s">
        <v>1859</v>
      </c>
      <c r="K375" s="1" t="s">
        <v>22</v>
      </c>
      <c r="L375" s="1" t="str">
        <f>HYPERLINK("https://files.afu.se/Downloads/Transcripts/Skeptic%20Zone%20(Richard%20Saunders)/2016 12 25 - skepticzonepodcast - The Skeptic Zone %23427 - 25.December.2016_mlLw1wN5yI4 - transcript (automated).pdf","Transcript Link")</f>
        <v>Transcript Link</v>
      </c>
      <c r="M375" s="2" t="str">
        <f>HYPERLINK("https://files.afu.se/Downloads/Transcripts/Skeptic%20Zone%20(Richard%20Saunders)/2016 12 25 - skepticzonepodcast - The Skeptic Zone %23427 - 25.December.2016_mlLw1wN5yI4 - transcript (automated).pdf","Transcript Link")</f>
        <v>Transcript Link</v>
      </c>
    </row>
    <row r="376" ht="409.5" spans="1:13">
      <c r="A376" s="1" t="s">
        <v>1860</v>
      </c>
      <c r="B376" s="1" t="s">
        <v>13</v>
      </c>
      <c r="C376" s="4" t="s">
        <v>1861</v>
      </c>
      <c r="D376" s="1" t="s">
        <v>1862</v>
      </c>
      <c r="E376" s="1" t="s">
        <v>1863</v>
      </c>
      <c r="F376" s="4" t="s">
        <v>17</v>
      </c>
      <c r="G376" s="1" t="s">
        <v>18</v>
      </c>
      <c r="H376" s="1" t="s">
        <v>19</v>
      </c>
      <c r="I376" s="1" t="s">
        <v>20</v>
      </c>
      <c r="J376" s="1" t="s">
        <v>1864</v>
      </c>
      <c r="K376" s="1" t="s">
        <v>22</v>
      </c>
      <c r="L376" s="1" t="str">
        <f>HYPERLINK("https://files.afu.se/Downloads/Transcripts/Skeptic%20Zone%20(Richard%20Saunders)/2016 12 18 - skepticzonepodcast - The Skeptic Zone %23426 - 18.December.2016_64W235tvLsQ - transcript (automated).pdf","Transcript Link")</f>
        <v>Transcript Link</v>
      </c>
      <c r="M376" s="2" t="str">
        <f>HYPERLINK("https://files.afu.se/Downloads/Transcripts/Skeptic%20Zone%20(Richard%20Saunders)/2016 12 18 - skepticzonepodcast - The Skeptic Zone %23426 - 18.December.2016_64W235tvLsQ - transcript (automated).pdf","Transcript Link")</f>
        <v>Transcript Link</v>
      </c>
    </row>
    <row r="377" ht="409.5" spans="1:13">
      <c r="A377" s="1" t="s">
        <v>1865</v>
      </c>
      <c r="B377" s="1" t="s">
        <v>13</v>
      </c>
      <c r="C377" s="4" t="s">
        <v>1866</v>
      </c>
      <c r="D377" s="1" t="s">
        <v>1867</v>
      </c>
      <c r="E377" s="1" t="s">
        <v>1868</v>
      </c>
      <c r="F377" s="4" t="s">
        <v>17</v>
      </c>
      <c r="G377" s="1" t="s">
        <v>18</v>
      </c>
      <c r="H377" s="1" t="s">
        <v>19</v>
      </c>
      <c r="I377" s="1" t="s">
        <v>20</v>
      </c>
      <c r="J377" s="1" t="s">
        <v>1869</v>
      </c>
      <c r="K377" s="1" t="s">
        <v>22</v>
      </c>
      <c r="L377" s="1" t="str">
        <f>HYPERLINK("https://files.afu.se/Downloads/Transcripts/Skeptic%20Zone%20(Richard%20Saunders)/2016 12 11 - skepticzonepodcast - The Skeptic Zone %23425 - 11.December.2016_k0j0Ou9FfJM - transcript (automated).pdf","Transcript Link")</f>
        <v>Transcript Link</v>
      </c>
      <c r="M377" s="2" t="str">
        <f>HYPERLINK("https://files.afu.se/Downloads/Transcripts/Skeptic%20Zone%20(Richard%20Saunders)/2016 12 11 - skepticzonepodcast - The Skeptic Zone %23425 - 11.December.2016_k0j0Ou9FfJM - transcript (automated).pdf","Transcript Link")</f>
        <v>Transcript Link</v>
      </c>
    </row>
    <row r="378" ht="409.5" spans="1:13">
      <c r="A378" s="1" t="s">
        <v>1870</v>
      </c>
      <c r="B378" s="1" t="s">
        <v>13</v>
      </c>
      <c r="C378" s="4" t="s">
        <v>1871</v>
      </c>
      <c r="D378" s="1" t="s">
        <v>1872</v>
      </c>
      <c r="E378" s="1" t="s">
        <v>1873</v>
      </c>
      <c r="F378" s="4" t="s">
        <v>17</v>
      </c>
      <c r="G378" s="1" t="s">
        <v>18</v>
      </c>
      <c r="H378" s="1" t="s">
        <v>19</v>
      </c>
      <c r="I378" s="1" t="s">
        <v>20</v>
      </c>
      <c r="J378" s="1" t="s">
        <v>1874</v>
      </c>
      <c r="K378" s="1" t="s">
        <v>22</v>
      </c>
      <c r="L378" s="1" t="str">
        <f>HYPERLINK("https://files.afu.se/Downloads/Transcripts/Skeptic%20Zone%20(Richard%20Saunders)/2016 12 01 - skepticzonepodcast - The Skeptic Zone %23424 - 1.December.2016_T-hI9uKBIvo - transcript (automated).pdf","Transcript Link")</f>
        <v>Transcript Link</v>
      </c>
      <c r="M378" s="2" t="str">
        <f>HYPERLINK("https://files.afu.se/Downloads/Transcripts/Skeptic%20Zone%20(Richard%20Saunders)/2016 12 01 - skepticzonepodcast - The Skeptic Zone %23424 - 1.December.2016_T-hI9uKBIvo - transcript (automated).pdf","Transcript Link")</f>
        <v>Transcript Link</v>
      </c>
    </row>
    <row r="379" ht="409.5" spans="1:13">
      <c r="A379" s="1" t="s">
        <v>1875</v>
      </c>
      <c r="B379" s="1" t="s">
        <v>13</v>
      </c>
      <c r="C379" s="4" t="s">
        <v>1876</v>
      </c>
      <c r="D379" s="1" t="s">
        <v>1877</v>
      </c>
      <c r="E379" s="1" t="s">
        <v>1878</v>
      </c>
      <c r="F379" s="4" t="s">
        <v>17</v>
      </c>
      <c r="G379" s="1" t="s">
        <v>18</v>
      </c>
      <c r="H379" s="1" t="s">
        <v>19</v>
      </c>
      <c r="I379" s="1" t="s">
        <v>20</v>
      </c>
      <c r="J379" s="1" t="s">
        <v>1879</v>
      </c>
      <c r="K379" s="1" t="s">
        <v>22</v>
      </c>
      <c r="L379" s="1" t="str">
        <f>HYPERLINK("https://files.afu.se/Downloads/Transcripts/Skeptic%20Zone%20(Richard%20Saunders)/2016 11 27 - skepticzonepodcast - The Skeptic Zone %23423 - 27.November.2016_PNlOT6e0mmM - transcript (automated).pdf","Transcript Link")</f>
        <v>Transcript Link</v>
      </c>
      <c r="M379" s="2" t="str">
        <f>HYPERLINK("https://files.afu.se/Downloads/Transcripts/Skeptic%20Zone%20(Richard%20Saunders)/2016 11 27 - skepticzonepodcast - The Skeptic Zone %23423 - 27.November.2016_PNlOT6e0mmM - transcript (automated).pdf","Transcript Link")</f>
        <v>Transcript Link</v>
      </c>
    </row>
    <row r="380" ht="409.5" spans="1:13">
      <c r="A380" s="1" t="s">
        <v>1880</v>
      </c>
      <c r="B380" s="1" t="s">
        <v>13</v>
      </c>
      <c r="C380" s="4" t="s">
        <v>1881</v>
      </c>
      <c r="D380" s="1" t="s">
        <v>1882</v>
      </c>
      <c r="E380" s="1" t="s">
        <v>1883</v>
      </c>
      <c r="F380" s="4" t="s">
        <v>17</v>
      </c>
      <c r="G380" s="1" t="s">
        <v>18</v>
      </c>
      <c r="H380" s="1" t="s">
        <v>19</v>
      </c>
      <c r="I380" s="1" t="s">
        <v>20</v>
      </c>
      <c r="J380" s="1" t="s">
        <v>1884</v>
      </c>
      <c r="K380" s="1" t="s">
        <v>22</v>
      </c>
      <c r="L380" s="1" t="str">
        <f>HYPERLINK("https://files.afu.se/Downloads/Transcripts/Skeptic%20Zone%20(Richard%20Saunders)/2016 11 20 - skepticzonepodcast - The Skeptic Zone %23422 - 20.November.2016_3ACWviKjSoA - transcript (automated).pdf","Transcript Link")</f>
        <v>Transcript Link</v>
      </c>
      <c r="M380" s="2" t="str">
        <f>HYPERLINK("https://files.afu.se/Downloads/Transcripts/Skeptic%20Zone%20(Richard%20Saunders)/2016 11 20 - skepticzonepodcast - The Skeptic Zone %23422 - 20.November.2016_3ACWviKjSoA - transcript (automated).pdf","Transcript Link")</f>
        <v>Transcript Link</v>
      </c>
    </row>
    <row r="381" ht="409.5" spans="1:13">
      <c r="A381" s="1" t="s">
        <v>1885</v>
      </c>
      <c r="B381" s="1" t="s">
        <v>13</v>
      </c>
      <c r="C381" s="4" t="s">
        <v>1886</v>
      </c>
      <c r="D381" s="1" t="s">
        <v>1887</v>
      </c>
      <c r="E381" s="1" t="s">
        <v>1888</v>
      </c>
      <c r="F381" s="4" t="s">
        <v>17</v>
      </c>
      <c r="G381" s="1" t="s">
        <v>18</v>
      </c>
      <c r="H381" s="1" t="s">
        <v>19</v>
      </c>
      <c r="I381" s="1" t="s">
        <v>20</v>
      </c>
      <c r="J381" s="1" t="s">
        <v>1889</v>
      </c>
      <c r="K381" s="1" t="s">
        <v>22</v>
      </c>
      <c r="L381" s="1" t="str">
        <f>HYPERLINK("https://files.afu.se/Downloads/Transcripts/Skeptic%20Zone%20(Richard%20Saunders)/2016 11 13 - skepticzonepodcast - The Skeptic Zone %23421 - 13.November.2016_pex7-s4fLGk - transcript (automated).pdf","Transcript Link")</f>
        <v>Transcript Link</v>
      </c>
      <c r="M381" s="2" t="str">
        <f>HYPERLINK("https://files.afu.se/Downloads/Transcripts/Skeptic%20Zone%20(Richard%20Saunders)/2016 11 13 - skepticzonepodcast - The Skeptic Zone %23421 - 13.November.2016_pex7-s4fLGk - transcript (automated).pdf","Transcript Link")</f>
        <v>Transcript Link</v>
      </c>
    </row>
    <row r="382" ht="409.5" spans="1:13">
      <c r="A382" s="1" t="s">
        <v>1890</v>
      </c>
      <c r="B382" s="1" t="s">
        <v>13</v>
      </c>
      <c r="C382" s="4" t="s">
        <v>1891</v>
      </c>
      <c r="D382" s="1" t="s">
        <v>1892</v>
      </c>
      <c r="E382" s="1" t="s">
        <v>1893</v>
      </c>
      <c r="F382" s="4" t="s">
        <v>17</v>
      </c>
      <c r="G382" s="1" t="s">
        <v>18</v>
      </c>
      <c r="H382" s="1" t="s">
        <v>19</v>
      </c>
      <c r="I382" s="1" t="s">
        <v>20</v>
      </c>
      <c r="J382" s="1" t="s">
        <v>1894</v>
      </c>
      <c r="K382" s="1" t="s">
        <v>22</v>
      </c>
      <c r="L382" s="1" t="str">
        <f>HYPERLINK("https://files.afu.se/Downloads/Transcripts/Skeptic%20Zone%20(Richard%20Saunders)/2016 11 06 - skepticzonepodcast - The Skeptic Zone %23420 - 6.November.2016_KHvBIe8p8LA - transcript (automated).pdf","Transcript Link")</f>
        <v>Transcript Link</v>
      </c>
      <c r="M382" s="2" t="str">
        <f>HYPERLINK("https://files.afu.se/Downloads/Transcripts/Skeptic%20Zone%20(Richard%20Saunders)/2016 11 06 - skepticzonepodcast - The Skeptic Zone %23420 - 6.November.2016_KHvBIe8p8LA - transcript (automated).pdf","Transcript Link")</f>
        <v>Transcript Link</v>
      </c>
    </row>
    <row r="383" ht="409.5" spans="1:13">
      <c r="A383" s="1" t="s">
        <v>1895</v>
      </c>
      <c r="B383" s="1" t="s">
        <v>13</v>
      </c>
      <c r="C383" s="4" t="s">
        <v>1896</v>
      </c>
      <c r="D383" s="1" t="s">
        <v>1897</v>
      </c>
      <c r="E383" s="1" t="s">
        <v>1898</v>
      </c>
      <c r="F383" s="4" t="s">
        <v>17</v>
      </c>
      <c r="G383" s="1" t="s">
        <v>18</v>
      </c>
      <c r="H383" s="1" t="s">
        <v>19</v>
      </c>
      <c r="I383" s="1" t="s">
        <v>20</v>
      </c>
      <c r="J383" s="1" t="s">
        <v>1899</v>
      </c>
      <c r="K383" s="1" t="s">
        <v>22</v>
      </c>
      <c r="L383" s="1" t="str">
        <f>HYPERLINK("https://files.afu.se/Downloads/Transcripts/Skeptic%20Zone%20(Richard%20Saunders)/2016 10 29 - skepticzonepodcast - The Skeptic Zone %23419 - 30.October.2016_tJP3_jYLKds - transcript (automated).pdf","Transcript Link")</f>
        <v>Transcript Link</v>
      </c>
      <c r="M383" s="2" t="str">
        <f>HYPERLINK("https://files.afu.se/Downloads/Transcripts/Skeptic%20Zone%20(Richard%20Saunders)/2016 10 29 - skepticzonepodcast - The Skeptic Zone %23419 - 30.October.2016_tJP3_jYLKds - transcript (automated).pdf","Transcript Link")</f>
        <v>Transcript Link</v>
      </c>
    </row>
    <row r="384" ht="409.5" spans="1:13">
      <c r="A384" s="1" t="s">
        <v>1900</v>
      </c>
      <c r="B384" s="1" t="s">
        <v>13</v>
      </c>
      <c r="C384" s="4" t="s">
        <v>1901</v>
      </c>
      <c r="D384" s="1" t="s">
        <v>1902</v>
      </c>
      <c r="E384" s="1" t="s">
        <v>1903</v>
      </c>
      <c r="F384" s="4" t="s">
        <v>17</v>
      </c>
      <c r="G384" s="1" t="s">
        <v>18</v>
      </c>
      <c r="H384" s="1" t="s">
        <v>19</v>
      </c>
      <c r="I384" s="1" t="s">
        <v>20</v>
      </c>
      <c r="J384" s="1" t="s">
        <v>1904</v>
      </c>
      <c r="K384" s="1" t="s">
        <v>22</v>
      </c>
      <c r="L384" s="1" t="str">
        <f>HYPERLINK("https://files.afu.se/Downloads/Transcripts/Skeptic%20Zone%20(Richard%20Saunders)/2016 10 23 - skepticzonepodcast - The Skeptic Zone %23418 - 23.October.2016_KTRGrxfRaw4 - transcript (automated).pdf","Transcript Link")</f>
        <v>Transcript Link</v>
      </c>
      <c r="M384" s="2" t="str">
        <f>HYPERLINK("https://files.afu.se/Downloads/Transcripts/Skeptic%20Zone%20(Richard%20Saunders)/2016 10 23 - skepticzonepodcast - The Skeptic Zone %23418 - 23.October.2016_KTRGrxfRaw4 - transcript (automated).pdf","Transcript Link")</f>
        <v>Transcript Link</v>
      </c>
    </row>
    <row r="385" ht="409.5" spans="1:13">
      <c r="A385" s="1" t="s">
        <v>1905</v>
      </c>
      <c r="B385" s="1" t="s">
        <v>13</v>
      </c>
      <c r="C385" s="4" t="s">
        <v>1906</v>
      </c>
      <c r="D385" s="1" t="s">
        <v>1907</v>
      </c>
      <c r="E385" s="1" t="s">
        <v>1908</v>
      </c>
      <c r="F385" s="4" t="s">
        <v>17</v>
      </c>
      <c r="G385" s="1" t="s">
        <v>18</v>
      </c>
      <c r="H385" s="1" t="s">
        <v>19</v>
      </c>
      <c r="I385" s="1" t="s">
        <v>20</v>
      </c>
      <c r="J385" s="1" t="s">
        <v>1909</v>
      </c>
      <c r="K385" s="1" t="s">
        <v>22</v>
      </c>
      <c r="L385" s="1" t="str">
        <f>HYPERLINK("https://files.afu.se/Downloads/Transcripts/Skeptic%20Zone%20(Richard%20Saunders)/2016 10 15 - skepticzonepodcast - The Skeptic Zone %23417 - 16.October.2016_3QZpiugm4NA - transcript (automated).pdf","Transcript Link")</f>
        <v>Transcript Link</v>
      </c>
      <c r="M385" s="2" t="str">
        <f>HYPERLINK("https://files.afu.se/Downloads/Transcripts/Skeptic%20Zone%20(Richard%20Saunders)/2016 10 15 - skepticzonepodcast - The Skeptic Zone %23417 - 16.October.2016_3QZpiugm4NA - transcript (automated).pdf","Transcript Link")</f>
        <v>Transcript Link</v>
      </c>
    </row>
    <row r="386" ht="409.5" spans="1:13">
      <c r="A386" s="1" t="s">
        <v>1910</v>
      </c>
      <c r="B386" s="1" t="s">
        <v>13</v>
      </c>
      <c r="C386" s="4" t="s">
        <v>1911</v>
      </c>
      <c r="D386" s="1" t="s">
        <v>1912</v>
      </c>
      <c r="E386" s="1" t="s">
        <v>1913</v>
      </c>
      <c r="F386" s="4" t="s">
        <v>17</v>
      </c>
      <c r="G386" s="1" t="s">
        <v>18</v>
      </c>
      <c r="H386" s="1" t="s">
        <v>19</v>
      </c>
      <c r="I386" s="1" t="s">
        <v>20</v>
      </c>
      <c r="J386" s="1" t="s">
        <v>1914</v>
      </c>
      <c r="K386" s="1" t="s">
        <v>22</v>
      </c>
      <c r="L386" s="1" t="str">
        <f>HYPERLINK("https://files.afu.se/Downloads/Transcripts/Skeptic%20Zone%20(Richard%20Saunders)/2016 10 08 - skepticzonepodcast - The Skeptic Zone %23416 - 9.October.2016_-QD4yrJR2gU - transcript (automated).pdf","Transcript Link")</f>
        <v>Transcript Link</v>
      </c>
      <c r="M386" s="2" t="str">
        <f>HYPERLINK("https://files.afu.se/Downloads/Transcripts/Skeptic%20Zone%20(Richard%20Saunders)/2016 10 08 - skepticzonepodcast - The Skeptic Zone %23416 - 9.October.2016_-QD4yrJR2gU - transcript (automated).pdf","Transcript Link")</f>
        <v>Transcript Link</v>
      </c>
    </row>
    <row r="387" ht="409.5" spans="1:13">
      <c r="A387" s="1" t="s">
        <v>1915</v>
      </c>
      <c r="B387" s="1" t="s">
        <v>13</v>
      </c>
      <c r="C387" s="4" t="s">
        <v>1916</v>
      </c>
      <c r="D387" s="1" t="s">
        <v>1917</v>
      </c>
      <c r="E387" s="1" t="s">
        <v>1918</v>
      </c>
      <c r="F387" s="4" t="s">
        <v>17</v>
      </c>
      <c r="G387" s="1" t="s">
        <v>18</v>
      </c>
      <c r="H387" s="1" t="s">
        <v>19</v>
      </c>
      <c r="I387" s="1" t="s">
        <v>20</v>
      </c>
      <c r="J387" s="1" t="s">
        <v>1919</v>
      </c>
      <c r="K387" s="1" t="s">
        <v>22</v>
      </c>
      <c r="L387" s="1" t="str">
        <f>HYPERLINK("https://files.afu.se/Downloads/Transcripts/Skeptic%20Zone%20(Richard%20Saunders)/2016 10 02 - skepticzonepodcast - The Skeptic Zone %23415 - 2.October.2016_2dYXar1HBJU - transcript (automated).pdf","Transcript Link")</f>
        <v>Transcript Link</v>
      </c>
      <c r="M387" s="2" t="str">
        <f>HYPERLINK("https://files.afu.se/Downloads/Transcripts/Skeptic%20Zone%20(Richard%20Saunders)/2016 10 02 - skepticzonepodcast - The Skeptic Zone %23415 - 2.October.2016_2dYXar1HBJU - transcript (automated).pdf","Transcript Link")</f>
        <v>Transcript Link</v>
      </c>
    </row>
    <row r="388" ht="409.5" spans="1:13">
      <c r="A388" s="1" t="s">
        <v>1920</v>
      </c>
      <c r="B388" s="1" t="s">
        <v>13</v>
      </c>
      <c r="C388" s="4" t="s">
        <v>1921</v>
      </c>
      <c r="D388" s="1" t="s">
        <v>1922</v>
      </c>
      <c r="E388" s="1" t="s">
        <v>1923</v>
      </c>
      <c r="F388" s="4" t="s">
        <v>17</v>
      </c>
      <c r="G388" s="1" t="s">
        <v>18</v>
      </c>
      <c r="H388" s="1" t="s">
        <v>19</v>
      </c>
      <c r="I388" s="1" t="s">
        <v>20</v>
      </c>
      <c r="J388" s="1" t="s">
        <v>1924</v>
      </c>
      <c r="K388" s="1" t="s">
        <v>22</v>
      </c>
      <c r="L388" s="1" t="str">
        <f>HYPERLINK("https://files.afu.se/Downloads/Transcripts/Skeptic%20Zone%20(Richard%20Saunders)/2016 09 22 - skepticzonepodcast - The Skeptic Zone %23414 - 22.September.2016_ONhHPEJwsOs - transcript (automated).pdf","Transcript Link")</f>
        <v>Transcript Link</v>
      </c>
      <c r="M388" s="2" t="str">
        <f>HYPERLINK("https://files.afu.se/Downloads/Transcripts/Skeptic%20Zone%20(Richard%20Saunders)/2016 09 22 - skepticzonepodcast - The Skeptic Zone %23414 - 22.September.2016_ONhHPEJwsOs - transcript (automated).pdf","Transcript Link")</f>
        <v>Transcript Link</v>
      </c>
    </row>
    <row r="389" ht="409.5" spans="1:13">
      <c r="A389" s="1" t="s">
        <v>1925</v>
      </c>
      <c r="B389" s="1" t="s">
        <v>13</v>
      </c>
      <c r="C389" s="4" t="s">
        <v>1926</v>
      </c>
      <c r="D389" s="1" t="s">
        <v>1927</v>
      </c>
      <c r="E389" s="1" t="s">
        <v>1928</v>
      </c>
      <c r="F389" s="4" t="s">
        <v>17</v>
      </c>
      <c r="G389" s="1" t="s">
        <v>18</v>
      </c>
      <c r="H389" s="1" t="s">
        <v>19</v>
      </c>
      <c r="I389" s="1" t="s">
        <v>20</v>
      </c>
      <c r="J389" s="1" t="s">
        <v>1929</v>
      </c>
      <c r="K389" s="1" t="s">
        <v>22</v>
      </c>
      <c r="L389" s="1" t="str">
        <f>HYPERLINK("https://files.afu.se/Downloads/Transcripts/Skeptic%20Zone%20(Richard%20Saunders)/2016 09 18 - skepticzonepodcast - The Skeptic Zone %23413 - 18.September.2016_vql8uwkcfZU - transcript (automated).pdf","Transcript Link")</f>
        <v>Transcript Link</v>
      </c>
      <c r="M389" s="2" t="str">
        <f>HYPERLINK("https://files.afu.se/Downloads/Transcripts/Skeptic%20Zone%20(Richard%20Saunders)/2016 09 18 - skepticzonepodcast - The Skeptic Zone %23413 - 18.September.2016_vql8uwkcfZU - transcript (automated).pdf","Transcript Link")</f>
        <v>Transcript Link</v>
      </c>
    </row>
    <row r="390" ht="409.5" spans="1:13">
      <c r="A390" s="1" t="s">
        <v>1930</v>
      </c>
      <c r="B390" s="1" t="s">
        <v>13</v>
      </c>
      <c r="C390" s="4" t="s">
        <v>1931</v>
      </c>
      <c r="D390" s="1" t="s">
        <v>1932</v>
      </c>
      <c r="E390" s="1" t="s">
        <v>1933</v>
      </c>
      <c r="F390" s="4" t="s">
        <v>17</v>
      </c>
      <c r="G390" s="1" t="s">
        <v>18</v>
      </c>
      <c r="H390" s="1" t="s">
        <v>19</v>
      </c>
      <c r="I390" s="1" t="s">
        <v>20</v>
      </c>
      <c r="J390" s="1" t="s">
        <v>1934</v>
      </c>
      <c r="K390" s="1" t="s">
        <v>22</v>
      </c>
      <c r="L390" s="1" t="str">
        <f>HYPERLINK("https://files.afu.se/Downloads/Transcripts/Skeptic%20Zone%20(Richard%20Saunders)/2016 09 11 - skepticzonepodcast - The Skeptic Zone %23412 - 11.September.2016_oApr8ORpVu4 - transcript (automated).pdf","Transcript Link")</f>
        <v>Transcript Link</v>
      </c>
      <c r="M390" s="2" t="str">
        <f>HYPERLINK("https://files.afu.se/Downloads/Transcripts/Skeptic%20Zone%20(Richard%20Saunders)/2016 09 11 - skepticzonepodcast - The Skeptic Zone %23412 - 11.September.2016_oApr8ORpVu4 - transcript (automated).pdf","Transcript Link")</f>
        <v>Transcript Link</v>
      </c>
    </row>
    <row r="391" ht="409.5" spans="1:13">
      <c r="A391" s="1" t="s">
        <v>1935</v>
      </c>
      <c r="B391" s="1" t="s">
        <v>13</v>
      </c>
      <c r="C391" s="4" t="s">
        <v>1936</v>
      </c>
      <c r="D391" s="1" t="s">
        <v>1937</v>
      </c>
      <c r="E391" s="1" t="s">
        <v>1938</v>
      </c>
      <c r="F391" s="4" t="s">
        <v>17</v>
      </c>
      <c r="G391" s="1" t="s">
        <v>18</v>
      </c>
      <c r="H391" s="1" t="s">
        <v>19</v>
      </c>
      <c r="I391" s="1" t="s">
        <v>20</v>
      </c>
      <c r="J391" s="1" t="s">
        <v>1939</v>
      </c>
      <c r="K391" s="1" t="s">
        <v>22</v>
      </c>
      <c r="L391" s="1" t="str">
        <f>HYPERLINK("https://files.afu.se/Downloads/Transcripts/Skeptic%20Zone%20(Richard%20Saunders)/2016 09 04 - skepticzonepodcast - The Skeptic Zone %23411 - 4.September.2016_fuHNZH3mPrA - transcript (automated).pdf","Transcript Link")</f>
        <v>Transcript Link</v>
      </c>
      <c r="M391" s="2" t="str">
        <f>HYPERLINK("https://files.afu.se/Downloads/Transcripts/Skeptic%20Zone%20(Richard%20Saunders)/2016 09 04 - skepticzonepodcast - The Skeptic Zone %23411 - 4.September.2016_fuHNZH3mPrA - transcript (automated).pdf","Transcript Link")</f>
        <v>Transcript Link</v>
      </c>
    </row>
    <row r="392" ht="409.5" spans="1:13">
      <c r="A392" s="1" t="s">
        <v>1940</v>
      </c>
      <c r="B392" s="1" t="s">
        <v>13</v>
      </c>
      <c r="C392" s="4" t="s">
        <v>1941</v>
      </c>
      <c r="D392" s="1" t="s">
        <v>1942</v>
      </c>
      <c r="E392" s="1" t="s">
        <v>1943</v>
      </c>
      <c r="F392" s="4" t="s">
        <v>17</v>
      </c>
      <c r="G392" s="1" t="s">
        <v>18</v>
      </c>
      <c r="H392" s="1" t="s">
        <v>19</v>
      </c>
      <c r="I392" s="1" t="s">
        <v>20</v>
      </c>
      <c r="J392" s="1" t="s">
        <v>1944</v>
      </c>
      <c r="K392" s="1" t="s">
        <v>22</v>
      </c>
      <c r="L392" s="1" t="str">
        <f>HYPERLINK("https://files.afu.se/Downloads/Transcripts/Skeptic%20Zone%20(Richard%20Saunders)/2016 08 28 - skepticzonepodcast - The Skeptic Zone %23410 - 28.August.2016_RjRSPLhR9II - transcript (automated).pdf","Transcript Link")</f>
        <v>Transcript Link</v>
      </c>
      <c r="M392" s="2" t="str">
        <f>HYPERLINK("https://files.afu.se/Downloads/Transcripts/Skeptic%20Zone%20(Richard%20Saunders)/2016 08 28 - skepticzonepodcast - The Skeptic Zone %23410 - 28.August.2016_RjRSPLhR9II - transcript (automated).pdf","Transcript Link")</f>
        <v>Transcript Link</v>
      </c>
    </row>
    <row r="393" ht="409.5" spans="1:13">
      <c r="A393" s="1" t="s">
        <v>1945</v>
      </c>
      <c r="B393" s="1" t="s">
        <v>13</v>
      </c>
      <c r="C393" s="4" t="s">
        <v>1946</v>
      </c>
      <c r="D393" s="1" t="s">
        <v>1947</v>
      </c>
      <c r="E393" s="1" t="s">
        <v>1948</v>
      </c>
      <c r="F393" s="4" t="s">
        <v>17</v>
      </c>
      <c r="G393" s="1" t="s">
        <v>18</v>
      </c>
      <c r="H393" s="1" t="s">
        <v>19</v>
      </c>
      <c r="I393" s="1" t="s">
        <v>20</v>
      </c>
      <c r="J393" s="1" t="s">
        <v>1949</v>
      </c>
      <c r="K393" s="1" t="s">
        <v>22</v>
      </c>
      <c r="L393" s="1" t="str">
        <f>HYPERLINK("https://files.afu.se/Downloads/Transcripts/Skeptic%20Zone%20(Richard%20Saunders)/2016 08 21 - skepticzonepodcast - The Skeptic Zone %23409 - 21.August.2016_1-mMj5Tqimo - transcript (automated).pdf","Transcript Link")</f>
        <v>Transcript Link</v>
      </c>
      <c r="M393" s="2" t="str">
        <f>HYPERLINK("https://files.afu.se/Downloads/Transcripts/Skeptic%20Zone%20(Richard%20Saunders)/2016 08 21 - skepticzonepodcast - The Skeptic Zone %23409 - 21.August.2016_1-mMj5Tqimo - transcript (automated).pdf","Transcript Link")</f>
        <v>Transcript Link</v>
      </c>
    </row>
    <row r="394" ht="409.5" spans="1:13">
      <c r="A394" s="1" t="s">
        <v>1950</v>
      </c>
      <c r="B394" s="1" t="s">
        <v>13</v>
      </c>
      <c r="C394" s="4" t="s">
        <v>1951</v>
      </c>
      <c r="D394" s="1" t="s">
        <v>1952</v>
      </c>
      <c r="E394" s="1" t="s">
        <v>1953</v>
      </c>
      <c r="F394" s="4" t="s">
        <v>17</v>
      </c>
      <c r="G394" s="1" t="s">
        <v>18</v>
      </c>
      <c r="H394" s="1" t="s">
        <v>19</v>
      </c>
      <c r="I394" s="1" t="s">
        <v>20</v>
      </c>
      <c r="J394" s="1" t="s">
        <v>1954</v>
      </c>
      <c r="K394" s="1" t="s">
        <v>22</v>
      </c>
      <c r="L394" s="1" t="str">
        <f>HYPERLINK("https://files.afu.se/Downloads/Transcripts/Skeptic%20Zone%20(Richard%20Saunders)/2016 08 14 - skepticzonepodcast - The Skeptic Zone %23408 - 14.August.2016_KiLrDzmh0yY - transcript (automated).pdf","Transcript Link")</f>
        <v>Transcript Link</v>
      </c>
      <c r="M394" s="2" t="str">
        <f>HYPERLINK("https://files.afu.se/Downloads/Transcripts/Skeptic%20Zone%20(Richard%20Saunders)/2016 08 14 - skepticzonepodcast - The Skeptic Zone %23408 - 14.August.2016_KiLrDzmh0yY - transcript (automated).pdf","Transcript Link")</f>
        <v>Transcript Link</v>
      </c>
    </row>
    <row r="395" ht="409.5" spans="1:13">
      <c r="A395" s="1" t="s">
        <v>1955</v>
      </c>
      <c r="B395" s="1" t="s">
        <v>13</v>
      </c>
      <c r="C395" s="4" t="s">
        <v>1956</v>
      </c>
      <c r="D395" s="1" t="s">
        <v>1957</v>
      </c>
      <c r="E395" s="1" t="s">
        <v>1958</v>
      </c>
      <c r="F395" s="4" t="s">
        <v>17</v>
      </c>
      <c r="G395" s="1" t="s">
        <v>18</v>
      </c>
      <c r="H395" s="1" t="s">
        <v>19</v>
      </c>
      <c r="I395" s="1" t="s">
        <v>20</v>
      </c>
      <c r="J395" s="1" t="s">
        <v>1959</v>
      </c>
      <c r="K395" s="1" t="s">
        <v>22</v>
      </c>
      <c r="L395" s="1" t="str">
        <f>HYPERLINK("https://files.afu.se/Downloads/Transcripts/Skeptic%20Zone%20(Richard%20Saunders)/2016 08 07 - skepticzonepodcast - The Skeptic Zone %23407 - 8.August.2016_-F4A4KObLTw - transcript (automated).pdf","Transcript Link")</f>
        <v>Transcript Link</v>
      </c>
      <c r="M395" s="2" t="str">
        <f>HYPERLINK("https://files.afu.se/Downloads/Transcripts/Skeptic%20Zone%20(Richard%20Saunders)/2016 08 07 - skepticzonepodcast - The Skeptic Zone %23407 - 8.August.2016_-F4A4KObLTw - transcript (automated).pdf","Transcript Link")</f>
        <v>Transcript Link</v>
      </c>
    </row>
    <row r="396" ht="409.5" spans="1:13">
      <c r="A396" s="1" t="s">
        <v>1960</v>
      </c>
      <c r="B396" s="1" t="s">
        <v>13</v>
      </c>
      <c r="C396" s="4" t="s">
        <v>1961</v>
      </c>
      <c r="D396" s="1" t="s">
        <v>1962</v>
      </c>
      <c r="E396" s="1" t="s">
        <v>1963</v>
      </c>
      <c r="F396" s="4" t="s">
        <v>17</v>
      </c>
      <c r="G396" s="1" t="s">
        <v>18</v>
      </c>
      <c r="H396" s="1" t="s">
        <v>19</v>
      </c>
      <c r="I396" s="1" t="s">
        <v>20</v>
      </c>
      <c r="J396" s="1" t="s">
        <v>1964</v>
      </c>
      <c r="K396" s="1" t="s">
        <v>22</v>
      </c>
      <c r="L396" s="1" t="str">
        <f>HYPERLINK("https://files.afu.se/Downloads/Transcripts/Skeptic%20Zone%20(Richard%20Saunders)/2016 07 31 - skepticzonepodcast - The Skeptic Zone %23406 - 31.July.2016_FvtdX0JokPg - transcript (automated).pdf","Transcript Link")</f>
        <v>Transcript Link</v>
      </c>
      <c r="M396" s="2" t="str">
        <f>HYPERLINK("https://files.afu.se/Downloads/Transcripts/Skeptic%20Zone%20(Richard%20Saunders)/2016 07 31 - skepticzonepodcast - The Skeptic Zone %23406 - 31.July.2016_FvtdX0JokPg - transcript (automated).pdf","Transcript Link")</f>
        <v>Transcript Link</v>
      </c>
    </row>
    <row r="397" ht="409.5" spans="1:13">
      <c r="A397" s="1" t="s">
        <v>1965</v>
      </c>
      <c r="B397" s="1" t="s">
        <v>13</v>
      </c>
      <c r="C397" s="4" t="s">
        <v>1966</v>
      </c>
      <c r="D397" s="1" t="s">
        <v>1967</v>
      </c>
      <c r="E397" s="1" t="s">
        <v>1968</v>
      </c>
      <c r="F397" s="4" t="s">
        <v>17</v>
      </c>
      <c r="G397" s="1" t="s">
        <v>18</v>
      </c>
      <c r="H397" s="1" t="s">
        <v>19</v>
      </c>
      <c r="I397" s="1" t="s">
        <v>20</v>
      </c>
      <c r="J397" s="1" t="s">
        <v>1969</v>
      </c>
      <c r="K397" s="1" t="s">
        <v>22</v>
      </c>
      <c r="L397" s="1" t="str">
        <f>HYPERLINK("https://files.afu.se/Downloads/Transcripts/Skeptic%20Zone%20(Richard%20Saunders)/2016 07 24 - skepticzonepodcast - The Skeptic Zone %23405 - 24.July.2016_IrOpOyYUh90 - transcript (automated).pdf","Transcript Link")</f>
        <v>Transcript Link</v>
      </c>
      <c r="M397" s="2" t="str">
        <f>HYPERLINK("https://files.afu.se/Downloads/Transcripts/Skeptic%20Zone%20(Richard%20Saunders)/2016 07 24 - skepticzonepodcast - The Skeptic Zone %23405 - 24.July.2016_IrOpOyYUh90 - transcript (automated).pdf","Transcript Link")</f>
        <v>Transcript Link</v>
      </c>
    </row>
    <row r="398" ht="409.5" spans="1:13">
      <c r="A398" s="1" t="s">
        <v>1970</v>
      </c>
      <c r="B398" s="1" t="s">
        <v>13</v>
      </c>
      <c r="C398" s="4" t="s">
        <v>1971</v>
      </c>
      <c r="D398" s="1" t="s">
        <v>1972</v>
      </c>
      <c r="E398" s="1" t="s">
        <v>1973</v>
      </c>
      <c r="F398" s="4" t="s">
        <v>17</v>
      </c>
      <c r="G398" s="1" t="s">
        <v>18</v>
      </c>
      <c r="H398" s="1" t="s">
        <v>19</v>
      </c>
      <c r="I398" s="1" t="s">
        <v>20</v>
      </c>
      <c r="J398" s="1" t="s">
        <v>1974</v>
      </c>
      <c r="K398" s="1" t="s">
        <v>22</v>
      </c>
      <c r="L398" s="1" t="str">
        <f>HYPERLINK("https://files.afu.se/Downloads/Transcripts/Skeptic%20Zone%20(Richard%20Saunders)/2016 07 17 - skepticzonepodcast - The Skeptic Zone %23404 - 17.July.2016_0uV4SK-0jp4 - transcript (automated).pdf","Transcript Link")</f>
        <v>Transcript Link</v>
      </c>
      <c r="M398" s="2" t="str">
        <f>HYPERLINK("https://files.afu.se/Downloads/Transcripts/Skeptic%20Zone%20(Richard%20Saunders)/2016 07 17 - skepticzonepodcast - The Skeptic Zone %23404 - 17.July.2016_0uV4SK-0jp4 - transcript (automated).pdf","Transcript Link")</f>
        <v>Transcript Link</v>
      </c>
    </row>
    <row r="399" ht="409.5" spans="1:13">
      <c r="A399" s="1" t="s">
        <v>1975</v>
      </c>
      <c r="B399" s="1" t="s">
        <v>13</v>
      </c>
      <c r="C399" s="4" t="s">
        <v>1976</v>
      </c>
      <c r="D399" s="1" t="s">
        <v>1977</v>
      </c>
      <c r="E399" s="1" t="s">
        <v>1978</v>
      </c>
      <c r="F399" s="4" t="s">
        <v>17</v>
      </c>
      <c r="G399" s="1" t="s">
        <v>18</v>
      </c>
      <c r="H399" s="1" t="s">
        <v>19</v>
      </c>
      <c r="I399" s="1" t="s">
        <v>20</v>
      </c>
      <c r="J399" s="1" t="s">
        <v>1979</v>
      </c>
      <c r="K399" s="1" t="s">
        <v>22</v>
      </c>
      <c r="L399" s="1" t="str">
        <f>HYPERLINK("https://files.afu.se/Downloads/Transcripts/Skeptic%20Zone%20(Richard%20Saunders)/2016 07 10 - skepticzonepodcast - The Skeptic Zone %23403 - 10.July.2016_DkO_nxBQGPU - transcript (automated).pdf","Transcript Link")</f>
        <v>Transcript Link</v>
      </c>
      <c r="M399" s="2" t="str">
        <f>HYPERLINK("https://files.afu.se/Downloads/Transcripts/Skeptic%20Zone%20(Richard%20Saunders)/2016 07 10 - skepticzonepodcast - The Skeptic Zone %23403 - 10.July.2016_DkO_nxBQGPU - transcript (automated).pdf","Transcript Link")</f>
        <v>Transcript Link</v>
      </c>
    </row>
    <row r="400" ht="225" spans="1:13">
      <c r="A400" s="1" t="s">
        <v>1975</v>
      </c>
      <c r="B400" s="1" t="s">
        <v>13</v>
      </c>
      <c r="C400" s="4" t="s">
        <v>1980</v>
      </c>
      <c r="D400" s="1" t="s">
        <v>1981</v>
      </c>
      <c r="E400" s="1" t="s">
        <v>1982</v>
      </c>
      <c r="F400" s="4" t="s">
        <v>17</v>
      </c>
      <c r="G400" s="1" t="s">
        <v>18</v>
      </c>
      <c r="H400" s="1" t="s">
        <v>19</v>
      </c>
      <c r="I400" s="1" t="s">
        <v>20</v>
      </c>
      <c r="J400" s="1" t="s">
        <v>1983</v>
      </c>
      <c r="K400" s="1" t="s">
        <v>22</v>
      </c>
      <c r="L400" s="1" t="str">
        <f>HYPERLINK("https://files.afu.se/Downloads/Transcripts/Skeptic%20Zone%20(Richard%20Saunders)/2016 07 10 - skepticzonepodcast - The Skeptic Zone %23101 - 24.Sep.2010_Y6u4hrh2VFw - transcript (automated).pdf","Transcript Link")</f>
        <v>Transcript Link</v>
      </c>
      <c r="M400" s="2" t="str">
        <f>HYPERLINK("https://files.afu.se/Downloads/Transcripts/Skeptic%20Zone%20(Richard%20Saunders)/2016 07 10 - skepticzonepodcast - The Skeptic Zone %23101 - 24.Sep.2010_Y6u4hrh2VFw - transcript (automated).pdf","Transcript Link")</f>
        <v>Transcript Link</v>
      </c>
    </row>
    <row r="401" ht="409.5" spans="1:13">
      <c r="A401" s="1" t="s">
        <v>1975</v>
      </c>
      <c r="B401" s="1" t="s">
        <v>13</v>
      </c>
      <c r="C401" s="4" t="s">
        <v>1984</v>
      </c>
      <c r="D401" s="1" t="s">
        <v>1985</v>
      </c>
      <c r="E401" s="1" t="s">
        <v>1986</v>
      </c>
      <c r="F401" s="4" t="s">
        <v>17</v>
      </c>
      <c r="G401" s="1" t="s">
        <v>18</v>
      </c>
      <c r="H401" s="1" t="s">
        <v>19</v>
      </c>
      <c r="I401" s="1" t="s">
        <v>20</v>
      </c>
      <c r="J401" s="1" t="s">
        <v>1987</v>
      </c>
      <c r="K401" s="1" t="s">
        <v>22</v>
      </c>
      <c r="L401" s="1" t="str">
        <f>HYPERLINK("https://files.afu.se/Downloads/Transcripts/Skeptic%20Zone%20(Richard%20Saunders)/2016 07 10 - skepticzonepodcast - The Skeptic Zone %23115 - 31.Dec.2010_39Xxz_CoFKA - transcript (automated).pdf","Transcript Link")</f>
        <v>Transcript Link</v>
      </c>
      <c r="M401" s="2" t="str">
        <f>HYPERLINK("https://files.afu.se/Downloads/Transcripts/Skeptic%20Zone%20(Richard%20Saunders)/2016 07 10 - skepticzonepodcast - The Skeptic Zone %23115 - 31.Dec.2010_39Xxz_CoFKA - transcript (automated).pdf","Transcript Link")</f>
        <v>Transcript Link</v>
      </c>
    </row>
    <row r="402" ht="210" spans="1:13">
      <c r="A402" s="1" t="s">
        <v>1975</v>
      </c>
      <c r="B402" s="1" t="s">
        <v>13</v>
      </c>
      <c r="C402" s="4" t="s">
        <v>1988</v>
      </c>
      <c r="D402" s="1" t="s">
        <v>1989</v>
      </c>
      <c r="E402" s="1" t="s">
        <v>1990</v>
      </c>
      <c r="F402" s="4" t="s">
        <v>17</v>
      </c>
      <c r="G402" s="1" t="s">
        <v>18</v>
      </c>
      <c r="H402" s="1" t="s">
        <v>19</v>
      </c>
      <c r="I402" s="1" t="s">
        <v>20</v>
      </c>
      <c r="J402" s="1" t="s">
        <v>1991</v>
      </c>
      <c r="K402" s="1" t="s">
        <v>22</v>
      </c>
      <c r="L402" s="1" t="str">
        <f>HYPERLINK("https://files.afu.se/Downloads/Transcripts/Skeptic%20Zone%20(Richard%20Saunders)/2016 07 10 - skepticzonepodcast - The Skeptic Zone %23103 - 8.Oct.2010_JIRHfJFftFU - transcript (automated).pdf","Transcript Link")</f>
        <v>Transcript Link</v>
      </c>
      <c r="M402" s="2" t="str">
        <f>HYPERLINK("https://files.afu.se/Downloads/Transcripts/Skeptic%20Zone%20(Richard%20Saunders)/2016 07 10 - skepticzonepodcast - The Skeptic Zone %23103 - 8.Oct.2010_JIRHfJFftFU - transcript (automated).pdf","Transcript Link")</f>
        <v>Transcript Link</v>
      </c>
    </row>
    <row r="403" ht="255" spans="1:13">
      <c r="A403" s="1" t="s">
        <v>1975</v>
      </c>
      <c r="B403" s="1" t="s">
        <v>13</v>
      </c>
      <c r="C403" s="4" t="s">
        <v>1992</v>
      </c>
      <c r="D403" s="1" t="s">
        <v>1993</v>
      </c>
      <c r="E403" s="1" t="s">
        <v>1994</v>
      </c>
      <c r="F403" s="4" t="s">
        <v>17</v>
      </c>
      <c r="G403" s="1" t="s">
        <v>18</v>
      </c>
      <c r="H403" s="1" t="s">
        <v>19</v>
      </c>
      <c r="I403" s="1" t="s">
        <v>20</v>
      </c>
      <c r="J403" s="1" t="s">
        <v>1995</v>
      </c>
      <c r="K403" s="1" t="s">
        <v>22</v>
      </c>
      <c r="L403" s="1" t="str">
        <f>HYPERLINK("https://files.afu.se/Downloads/Transcripts/Skeptic%20Zone%20(Richard%20Saunders)/2016 07 10 - skepticzonepodcast - The Skeptic Zone %23175 - 25.Feb.2012_jQ43LmFtKl8 - transcript (automated).pdf","Transcript Link")</f>
        <v>Transcript Link</v>
      </c>
      <c r="M403" s="2" t="str">
        <f>HYPERLINK("https://files.afu.se/Downloads/Transcripts/Skeptic%20Zone%20(Richard%20Saunders)/2016 07 10 - skepticzonepodcast - The Skeptic Zone %23175 - 25.Feb.2012_jQ43LmFtKl8 - transcript (automated).pdf","Transcript Link")</f>
        <v>Transcript Link</v>
      </c>
    </row>
    <row r="404" ht="409.5" spans="1:13">
      <c r="A404" s="1" t="s">
        <v>1975</v>
      </c>
      <c r="B404" s="1" t="s">
        <v>13</v>
      </c>
      <c r="C404" s="4" t="s">
        <v>1996</v>
      </c>
      <c r="D404" s="1" t="s">
        <v>1997</v>
      </c>
      <c r="E404" s="1" t="s">
        <v>1998</v>
      </c>
      <c r="F404" s="4" t="s">
        <v>17</v>
      </c>
      <c r="G404" s="1" t="s">
        <v>18</v>
      </c>
      <c r="H404" s="1" t="s">
        <v>19</v>
      </c>
      <c r="I404" s="1" t="s">
        <v>20</v>
      </c>
      <c r="J404" s="1" t="s">
        <v>1999</v>
      </c>
      <c r="K404" s="1" t="s">
        <v>22</v>
      </c>
      <c r="L404" s="1" t="str">
        <f>HYPERLINK("https://files.afu.se/Downloads/Transcripts/Skeptic%20Zone%20(Richard%20Saunders)/2016 07 10 - skepticzonepodcast - The Skeptic Zone %23181 - 7.Apr.2012_VYbCDxH9laY - transcript (automated).pdf","Transcript Link")</f>
        <v>Transcript Link</v>
      </c>
      <c r="M404" s="2" t="str">
        <f>HYPERLINK("https://files.afu.se/Downloads/Transcripts/Skeptic%20Zone%20(Richard%20Saunders)/2016 07 10 - skepticzonepodcast - The Skeptic Zone %23181 - 7.Apr.2012_VYbCDxH9laY - transcript (automated).pdf","Transcript Link")</f>
        <v>Transcript Link</v>
      </c>
    </row>
    <row r="405" ht="300" spans="1:13">
      <c r="A405" s="1" t="s">
        <v>1975</v>
      </c>
      <c r="B405" s="1" t="s">
        <v>13</v>
      </c>
      <c r="C405" s="4" t="s">
        <v>2000</v>
      </c>
      <c r="D405" s="1" t="s">
        <v>2001</v>
      </c>
      <c r="E405" s="1" t="s">
        <v>2002</v>
      </c>
      <c r="F405" s="4" t="s">
        <v>17</v>
      </c>
      <c r="G405" s="1" t="s">
        <v>18</v>
      </c>
      <c r="H405" s="1" t="s">
        <v>19</v>
      </c>
      <c r="I405" s="1" t="s">
        <v>20</v>
      </c>
      <c r="J405" s="1" t="s">
        <v>2003</v>
      </c>
      <c r="K405" s="1" t="s">
        <v>22</v>
      </c>
      <c r="L405" s="1" t="str">
        <f>HYPERLINK("https://files.afu.se/Downloads/Transcripts/Skeptic%20Zone%20(Richard%20Saunders)/2016 07 10 - skepticzonepodcast - The Skeptic Zone %23171 - 28.Jan.2012_fpHXr9jqDiQ - transcript (automated).pdf","Transcript Link")</f>
        <v>Transcript Link</v>
      </c>
      <c r="M405" s="2" t="str">
        <f>HYPERLINK("https://files.afu.se/Downloads/Transcripts/Skeptic%20Zone%20(Richard%20Saunders)/2016 07 10 - skepticzonepodcast - The Skeptic Zone %23171 - 28.Jan.2012_fpHXr9jqDiQ - transcript (automated).pdf","Transcript Link")</f>
        <v>Transcript Link</v>
      </c>
    </row>
    <row r="406" ht="345" spans="1:13">
      <c r="A406" s="1" t="s">
        <v>1975</v>
      </c>
      <c r="B406" s="1" t="s">
        <v>13</v>
      </c>
      <c r="C406" s="4" t="s">
        <v>2004</v>
      </c>
      <c r="D406" s="1" t="s">
        <v>2005</v>
      </c>
      <c r="E406" s="1" t="s">
        <v>2006</v>
      </c>
      <c r="F406" s="4" t="s">
        <v>17</v>
      </c>
      <c r="G406" s="1" t="s">
        <v>18</v>
      </c>
      <c r="H406" s="1" t="s">
        <v>19</v>
      </c>
      <c r="I406" s="1" t="s">
        <v>20</v>
      </c>
      <c r="J406" s="1" t="s">
        <v>2007</v>
      </c>
      <c r="K406" s="1" t="s">
        <v>22</v>
      </c>
      <c r="L406" s="1" t="str">
        <f>HYPERLINK("https://files.afu.se/Downloads/Transcripts/Skeptic%20Zone%20(Richard%20Saunders)/2016 07 10 - skepticzonepodcast - The Skeptic Zone %23182 - 14.Apr.2012_DMWY8cDy78E - transcript (automated).pdf","Transcript Link")</f>
        <v>Transcript Link</v>
      </c>
      <c r="M406" s="2" t="str">
        <f>HYPERLINK("https://files.afu.se/Downloads/Transcripts/Skeptic%20Zone%20(Richard%20Saunders)/2016 07 10 - skepticzonepodcast - The Skeptic Zone %23182 - 14.Apr.2012_DMWY8cDy78E - transcript (automated).pdf","Transcript Link")</f>
        <v>Transcript Link</v>
      </c>
    </row>
    <row r="407" ht="240" spans="1:13">
      <c r="A407" s="1" t="s">
        <v>1975</v>
      </c>
      <c r="B407" s="1" t="s">
        <v>13</v>
      </c>
      <c r="C407" s="4" t="s">
        <v>2008</v>
      </c>
      <c r="D407" s="1" t="s">
        <v>2009</v>
      </c>
      <c r="E407" s="1" t="s">
        <v>2010</v>
      </c>
      <c r="F407" s="4" t="s">
        <v>17</v>
      </c>
      <c r="G407" s="1" t="s">
        <v>18</v>
      </c>
      <c r="H407" s="1" t="s">
        <v>19</v>
      </c>
      <c r="I407" s="1" t="s">
        <v>20</v>
      </c>
      <c r="J407" s="1" t="s">
        <v>2011</v>
      </c>
      <c r="K407" s="1" t="s">
        <v>22</v>
      </c>
      <c r="L407" s="1" t="str">
        <f>HYPERLINK("https://files.afu.se/Downloads/Transcripts/Skeptic%20Zone%20(Richard%20Saunders)/2016 07 10 - skepticzonepodcast - The Skeptic Zone %23107 - 5.Nov.2010_-EGH75F87lk - transcript (automated).pdf","Transcript Link")</f>
        <v>Transcript Link</v>
      </c>
      <c r="M407" s="2" t="str">
        <f>HYPERLINK("https://files.afu.se/Downloads/Transcripts/Skeptic%20Zone%20(Richard%20Saunders)/2016 07 10 - skepticzonepodcast - The Skeptic Zone %23107 - 5.Nov.2010_-EGH75F87lk - transcript (automated).pdf","Transcript Link")</f>
        <v>Transcript Link</v>
      </c>
    </row>
    <row r="408" ht="300" spans="1:13">
      <c r="A408" s="1" t="s">
        <v>1975</v>
      </c>
      <c r="B408" s="1" t="s">
        <v>13</v>
      </c>
      <c r="C408" s="4" t="s">
        <v>2012</v>
      </c>
      <c r="D408" s="1" t="s">
        <v>2013</v>
      </c>
      <c r="E408" s="1" t="s">
        <v>2014</v>
      </c>
      <c r="F408" s="4" t="s">
        <v>17</v>
      </c>
      <c r="G408" s="1" t="s">
        <v>18</v>
      </c>
      <c r="H408" s="1" t="s">
        <v>19</v>
      </c>
      <c r="I408" s="1" t="s">
        <v>20</v>
      </c>
      <c r="J408" s="1" t="s">
        <v>2015</v>
      </c>
      <c r="K408" s="1" t="s">
        <v>22</v>
      </c>
      <c r="L408" s="1" t="str">
        <f>HYPERLINK("https://files.afu.se/Downloads/Transcripts/Skeptic%20Zone%20(Richard%20Saunders)/2016 07 10 - skepticzonepodcast - The Skeptic Zone %23131 - 22.April.2011_XiuK7hoFkfM - transcript (automated).pdf","Transcript Link")</f>
        <v>Transcript Link</v>
      </c>
      <c r="M408" s="2" t="str">
        <f>HYPERLINK("https://files.afu.se/Downloads/Transcripts/Skeptic%20Zone%20(Richard%20Saunders)/2016 07 10 - skepticzonepodcast - The Skeptic Zone %23131 - 22.April.2011_XiuK7hoFkfM - transcript (automated).pdf","Transcript Link")</f>
        <v>Transcript Link</v>
      </c>
    </row>
    <row r="409" ht="315" spans="1:13">
      <c r="A409" s="1" t="s">
        <v>1975</v>
      </c>
      <c r="B409" s="1" t="s">
        <v>13</v>
      </c>
      <c r="C409" s="4" t="s">
        <v>2016</v>
      </c>
      <c r="D409" s="1" t="s">
        <v>2017</v>
      </c>
      <c r="E409" s="1" t="s">
        <v>2018</v>
      </c>
      <c r="F409" s="4" t="s">
        <v>17</v>
      </c>
      <c r="G409" s="1" t="s">
        <v>18</v>
      </c>
      <c r="H409" s="1" t="s">
        <v>19</v>
      </c>
      <c r="I409" s="1" t="s">
        <v>20</v>
      </c>
      <c r="J409" s="1" t="s">
        <v>2019</v>
      </c>
      <c r="K409" s="1" t="s">
        <v>22</v>
      </c>
      <c r="L409" s="1" t="str">
        <f>HYPERLINK("https://files.afu.se/Downloads/Transcripts/Skeptic%20Zone%20(Richard%20Saunders)/2016 07 10 - skepticzonepodcast - The Skeptic Zone %23201 - 26.Aug.2012_gy6NutmO6no - transcript (automated).pdf","Transcript Link")</f>
        <v>Transcript Link</v>
      </c>
      <c r="M409" s="2" t="str">
        <f>HYPERLINK("https://files.afu.se/Downloads/Transcripts/Skeptic%20Zone%20(Richard%20Saunders)/2016 07 10 - skepticzonepodcast - The Skeptic Zone %23201 - 26.Aug.2012_gy6NutmO6no - transcript (automated).pdf","Transcript Link")</f>
        <v>Transcript Link</v>
      </c>
    </row>
    <row r="410" ht="330" spans="1:13">
      <c r="A410" s="1" t="s">
        <v>1975</v>
      </c>
      <c r="B410" s="1" t="s">
        <v>13</v>
      </c>
      <c r="C410" s="4" t="s">
        <v>2020</v>
      </c>
      <c r="D410" s="1" t="s">
        <v>2021</v>
      </c>
      <c r="E410" s="1" t="s">
        <v>2022</v>
      </c>
      <c r="F410" s="4" t="s">
        <v>17</v>
      </c>
      <c r="G410" s="1" t="s">
        <v>18</v>
      </c>
      <c r="H410" s="1" t="s">
        <v>19</v>
      </c>
      <c r="I410" s="1" t="s">
        <v>20</v>
      </c>
      <c r="J410" s="1" t="s">
        <v>2023</v>
      </c>
      <c r="K410" s="1" t="s">
        <v>22</v>
      </c>
      <c r="L410" s="1" t="str">
        <f>HYPERLINK("https://files.afu.se/Downloads/Transcripts/Skeptic%20Zone%20(Richard%20Saunders)/2016 07 10 - skepticzonepodcast - The Skeptic Zone %23119 - 28.Jan.2011_LzM660SqNVA - transcript (automated).pdf","Transcript Link")</f>
        <v>Transcript Link</v>
      </c>
      <c r="M410" s="2" t="str">
        <f>HYPERLINK("https://files.afu.se/Downloads/Transcripts/Skeptic%20Zone%20(Richard%20Saunders)/2016 07 10 - skepticzonepodcast - The Skeptic Zone %23119 - 28.Jan.2011_LzM660SqNVA - transcript (automated).pdf","Transcript Link")</f>
        <v>Transcript Link</v>
      </c>
    </row>
    <row r="411" ht="150" spans="1:13">
      <c r="A411" s="1" t="s">
        <v>1975</v>
      </c>
      <c r="B411" s="1" t="s">
        <v>13</v>
      </c>
      <c r="C411" s="4" t="s">
        <v>2024</v>
      </c>
      <c r="D411" s="1" t="s">
        <v>2025</v>
      </c>
      <c r="E411" s="1" t="s">
        <v>2026</v>
      </c>
      <c r="F411" s="4" t="s">
        <v>17</v>
      </c>
      <c r="G411" s="1" t="s">
        <v>18</v>
      </c>
      <c r="H411" s="1" t="s">
        <v>19</v>
      </c>
      <c r="I411" s="1" t="s">
        <v>20</v>
      </c>
      <c r="J411" s="1" t="s">
        <v>2027</v>
      </c>
      <c r="K411" s="1" t="s">
        <v>22</v>
      </c>
      <c r="L411" s="1" t="str">
        <f>HYPERLINK("https://files.afu.se/Downloads/Transcripts/Skeptic%20Zone%20(Richard%20Saunders)/2016 07 10 - skepticzonepodcast - The Skeptic Zone %23112 - 11.Dec.2010_wvBbFx1nQlw - transcript (automated).pdf","Transcript Link")</f>
        <v>Transcript Link</v>
      </c>
      <c r="M411" s="2" t="str">
        <f>HYPERLINK("https://files.afu.se/Downloads/Transcripts/Skeptic%20Zone%20(Richard%20Saunders)/2016 07 10 - skepticzonepodcast - The Skeptic Zone %23112 - 11.Dec.2010_wvBbFx1nQlw - transcript (automated).pdf","Transcript Link")</f>
        <v>Transcript Link</v>
      </c>
    </row>
    <row r="412" ht="270" spans="1:13">
      <c r="A412" s="1" t="s">
        <v>1975</v>
      </c>
      <c r="B412" s="1" t="s">
        <v>13</v>
      </c>
      <c r="C412" s="4" t="s">
        <v>2028</v>
      </c>
      <c r="D412" s="1" t="s">
        <v>2029</v>
      </c>
      <c r="E412" s="1" t="s">
        <v>2030</v>
      </c>
      <c r="F412" s="4" t="s">
        <v>17</v>
      </c>
      <c r="G412" s="1" t="s">
        <v>18</v>
      </c>
      <c r="H412" s="1" t="s">
        <v>19</v>
      </c>
      <c r="I412" s="1" t="s">
        <v>20</v>
      </c>
      <c r="J412" s="1" t="s">
        <v>2031</v>
      </c>
      <c r="K412" s="1" t="s">
        <v>22</v>
      </c>
      <c r="L412" s="1" t="str">
        <f>HYPERLINK("https://files.afu.se/Downloads/Transcripts/Skeptic%20Zone%20(Richard%20Saunders)/2016 07 10 - skepticzonepodcast - The Skeptic Zone %23163 - 3.Dec.2011_EOF2Mut3nWo - transcript (automated).pdf","Transcript Link")</f>
        <v>Transcript Link</v>
      </c>
      <c r="M412" s="2" t="str">
        <f>HYPERLINK("https://files.afu.se/Downloads/Transcripts/Skeptic%20Zone%20(Richard%20Saunders)/2016 07 10 - skepticzonepodcast - The Skeptic Zone %23163 - 3.Dec.2011_EOF2Mut3nWo - transcript (automated).pdf","Transcript Link")</f>
        <v>Transcript Link</v>
      </c>
    </row>
    <row r="413" ht="150" spans="1:13">
      <c r="A413" s="1" t="s">
        <v>1975</v>
      </c>
      <c r="B413" s="1" t="s">
        <v>13</v>
      </c>
      <c r="C413" s="4" t="s">
        <v>2032</v>
      </c>
      <c r="D413" s="1" t="s">
        <v>2033</v>
      </c>
      <c r="E413" s="1" t="s">
        <v>2034</v>
      </c>
      <c r="F413" s="4" t="s">
        <v>17</v>
      </c>
      <c r="G413" s="1" t="s">
        <v>18</v>
      </c>
      <c r="H413" s="1" t="s">
        <v>19</v>
      </c>
      <c r="I413" s="1" t="s">
        <v>20</v>
      </c>
      <c r="J413" s="1" t="s">
        <v>2035</v>
      </c>
      <c r="K413" s="1" t="s">
        <v>22</v>
      </c>
      <c r="L413" s="1" t="str">
        <f>HYPERLINK("https://files.afu.se/Downloads/Transcripts/Skeptic%20Zone%20(Richard%20Saunders)/2016 07 10 - skepticzonepodcast - The Skeptic Zone %23129 - 8.April.2011_FnZw9QJdHO8 - transcript (automated).pdf","Transcript Link")</f>
        <v>Transcript Link</v>
      </c>
      <c r="M413" s="2" t="str">
        <f>HYPERLINK("https://files.afu.se/Downloads/Transcripts/Skeptic%20Zone%20(Richard%20Saunders)/2016 07 10 - skepticzonepodcast - The Skeptic Zone %23129 - 8.April.2011_FnZw9QJdHO8 - transcript (automated).pdf","Transcript Link")</f>
        <v>Transcript Link</v>
      </c>
    </row>
    <row r="414" ht="195" spans="1:13">
      <c r="A414" s="1" t="s">
        <v>1975</v>
      </c>
      <c r="B414" s="1" t="s">
        <v>13</v>
      </c>
      <c r="C414" s="4" t="s">
        <v>2036</v>
      </c>
      <c r="D414" s="1" t="s">
        <v>2037</v>
      </c>
      <c r="E414" s="1" t="s">
        <v>2038</v>
      </c>
      <c r="F414" s="4" t="s">
        <v>17</v>
      </c>
      <c r="G414" s="1" t="s">
        <v>18</v>
      </c>
      <c r="H414" s="1" t="s">
        <v>19</v>
      </c>
      <c r="I414" s="1" t="s">
        <v>20</v>
      </c>
      <c r="J414" s="1" t="s">
        <v>2039</v>
      </c>
      <c r="K414" s="1" t="s">
        <v>22</v>
      </c>
      <c r="L414" s="1" t="str">
        <f>HYPERLINK("https://files.afu.se/Downloads/Transcripts/Skeptic%20Zone%20(Richard%20Saunders)/2016 07 10 - skepticzonepodcast - The Skeptic Zone %23106 - 29.Oct.2010_djY_yGXiOrA - transcript (automated).pdf","Transcript Link")</f>
        <v>Transcript Link</v>
      </c>
      <c r="M414" s="2" t="str">
        <f>HYPERLINK("https://files.afu.se/Downloads/Transcripts/Skeptic%20Zone%20(Richard%20Saunders)/2016 07 10 - skepticzonepodcast - The Skeptic Zone %23106 - 29.Oct.2010_djY_yGXiOrA - transcript (automated).pdf","Transcript Link")</f>
        <v>Transcript Link</v>
      </c>
    </row>
    <row r="415" ht="195" spans="1:13">
      <c r="A415" s="1" t="s">
        <v>1975</v>
      </c>
      <c r="B415" s="1" t="s">
        <v>13</v>
      </c>
      <c r="C415" s="4" t="s">
        <v>2040</v>
      </c>
      <c r="D415" s="1" t="s">
        <v>2041</v>
      </c>
      <c r="E415" s="1" t="s">
        <v>2042</v>
      </c>
      <c r="F415" s="4" t="s">
        <v>17</v>
      </c>
      <c r="G415" s="1" t="s">
        <v>18</v>
      </c>
      <c r="H415" s="1" t="s">
        <v>19</v>
      </c>
      <c r="I415" s="1" t="s">
        <v>20</v>
      </c>
      <c r="J415" s="1" t="s">
        <v>2043</v>
      </c>
      <c r="K415" s="1" t="s">
        <v>22</v>
      </c>
      <c r="L415" s="1" t="str">
        <f>HYPERLINK("https://files.afu.se/Downloads/Transcripts/Skeptic%20Zone%20(Richard%20Saunders)/2016 07 10 - skepticzonepodcast - The Skeptic Zone %23170 - 21.Jan.2012_cJUQjie3cpY - transcript (automated).pdf","Transcript Link")</f>
        <v>Transcript Link</v>
      </c>
      <c r="M415" s="2" t="str">
        <f>HYPERLINK("https://files.afu.se/Downloads/Transcripts/Skeptic%20Zone%20(Richard%20Saunders)/2016 07 10 - skepticzonepodcast - The Skeptic Zone %23170 - 21.Jan.2012_cJUQjie3cpY - transcript (automated).pdf","Transcript Link")</f>
        <v>Transcript Link</v>
      </c>
    </row>
    <row r="416" ht="210" spans="1:13">
      <c r="A416" s="1" t="s">
        <v>1975</v>
      </c>
      <c r="B416" s="1" t="s">
        <v>13</v>
      </c>
      <c r="C416" s="4" t="s">
        <v>2044</v>
      </c>
      <c r="D416" s="1" t="s">
        <v>2045</v>
      </c>
      <c r="E416" s="1" t="s">
        <v>2046</v>
      </c>
      <c r="F416" s="4" t="s">
        <v>17</v>
      </c>
      <c r="G416" s="1" t="s">
        <v>18</v>
      </c>
      <c r="H416" s="1" t="s">
        <v>19</v>
      </c>
      <c r="I416" s="1" t="s">
        <v>20</v>
      </c>
      <c r="J416" s="1" t="s">
        <v>2047</v>
      </c>
      <c r="K416" s="1" t="s">
        <v>22</v>
      </c>
      <c r="L416" s="1" t="str">
        <f>HYPERLINK("https://files.afu.se/Downloads/Transcripts/Skeptic%20Zone%20(Richard%20Saunders)/2016 07 10 - skepticzonepodcast - The Skeptic Zone %23102 - 1.Oct.2010_TWfGxgg7NOg - transcript (automated).pdf","Transcript Link")</f>
        <v>Transcript Link</v>
      </c>
      <c r="M416" s="2" t="str">
        <f>HYPERLINK("https://files.afu.se/Downloads/Transcripts/Skeptic%20Zone%20(Richard%20Saunders)/2016 07 10 - skepticzonepodcast - The Skeptic Zone %23102 - 1.Oct.2010_TWfGxgg7NOg - transcript (automated).pdf","Transcript Link")</f>
        <v>Transcript Link</v>
      </c>
    </row>
    <row r="417" ht="165" spans="1:13">
      <c r="A417" s="1" t="s">
        <v>1975</v>
      </c>
      <c r="B417" s="1" t="s">
        <v>13</v>
      </c>
      <c r="C417" s="4" t="s">
        <v>2048</v>
      </c>
      <c r="D417" s="1" t="s">
        <v>2049</v>
      </c>
      <c r="E417" s="1" t="s">
        <v>2050</v>
      </c>
      <c r="F417" s="4" t="s">
        <v>17</v>
      </c>
      <c r="G417" s="1" t="s">
        <v>18</v>
      </c>
      <c r="H417" s="1" t="s">
        <v>19</v>
      </c>
      <c r="I417" s="1" t="s">
        <v>20</v>
      </c>
      <c r="J417" s="1" t="s">
        <v>2051</v>
      </c>
      <c r="K417" s="1" t="s">
        <v>22</v>
      </c>
      <c r="L417" s="1" t="str">
        <f>HYPERLINK("https://files.afu.se/Downloads/Transcripts/Skeptic%20Zone%20(Richard%20Saunders)/2016 07 10 - skepticzonepodcast - The Skeptic Zone %23105 - 22.Oct.2010_ncl72mldOe4 - transcript (automated).pdf","Transcript Link")</f>
        <v>Transcript Link</v>
      </c>
      <c r="M417" s="2" t="str">
        <f>HYPERLINK("https://files.afu.se/Downloads/Transcripts/Skeptic%20Zone%20(Richard%20Saunders)/2016 07 10 - skepticzonepodcast - The Skeptic Zone %23105 - 22.Oct.2010_ncl72mldOe4 - transcript (automated).pdf","Transcript Link")</f>
        <v>Transcript Link</v>
      </c>
    </row>
    <row r="418" ht="195" spans="1:13">
      <c r="A418" s="1" t="s">
        <v>1975</v>
      </c>
      <c r="B418" s="1" t="s">
        <v>13</v>
      </c>
      <c r="C418" s="4" t="s">
        <v>2052</v>
      </c>
      <c r="D418" s="1" t="s">
        <v>2053</v>
      </c>
      <c r="E418" s="1" t="s">
        <v>2054</v>
      </c>
      <c r="F418" s="4" t="s">
        <v>17</v>
      </c>
      <c r="G418" s="1" t="s">
        <v>18</v>
      </c>
      <c r="H418" s="1" t="s">
        <v>19</v>
      </c>
      <c r="I418" s="1" t="s">
        <v>20</v>
      </c>
      <c r="J418" s="1" t="s">
        <v>2055</v>
      </c>
      <c r="K418" s="1" t="s">
        <v>22</v>
      </c>
      <c r="L418" s="1" t="str">
        <f>HYPERLINK("https://files.afu.se/Downloads/Transcripts/Skeptic%20Zone%20(Richard%20Saunders)/2016 07 10 - skepticzonepodcast - The Skeptic Zone %23188 - 27.May.2012_z5fkanIGgwE - transcript (automated).pdf","Transcript Link")</f>
        <v>Transcript Link</v>
      </c>
      <c r="M418" s="2" t="str">
        <f>HYPERLINK("https://files.afu.se/Downloads/Transcripts/Skeptic%20Zone%20(Richard%20Saunders)/2016 07 10 - skepticzonepodcast - The Skeptic Zone %23188 - 27.May.2012_z5fkanIGgwE - transcript (automated).pdf","Transcript Link")</f>
        <v>Transcript Link</v>
      </c>
    </row>
    <row r="419" ht="360" spans="1:13">
      <c r="A419" s="1" t="s">
        <v>1975</v>
      </c>
      <c r="B419" s="1" t="s">
        <v>13</v>
      </c>
      <c r="C419" s="4" t="s">
        <v>2056</v>
      </c>
      <c r="D419" s="1" t="s">
        <v>2057</v>
      </c>
      <c r="E419" s="1" t="s">
        <v>2058</v>
      </c>
      <c r="F419" s="4" t="s">
        <v>17</v>
      </c>
      <c r="G419" s="1" t="s">
        <v>18</v>
      </c>
      <c r="H419" s="1" t="s">
        <v>19</v>
      </c>
      <c r="I419" s="1" t="s">
        <v>20</v>
      </c>
      <c r="J419" s="1" t="s">
        <v>2059</v>
      </c>
      <c r="K419" s="1" t="s">
        <v>22</v>
      </c>
      <c r="L419" s="1" t="str">
        <f>HYPERLINK("https://files.afu.se/Downloads/Transcripts/Skeptic%20Zone%20(Richard%20Saunders)/2016 07 10 - skepticzonepodcast - The Skeptic Zone %23197 - 28.July.2012_hlgb6YIYwow - transcript (automated).pdf","Transcript Link")</f>
        <v>Transcript Link</v>
      </c>
      <c r="M419" s="2" t="str">
        <f>HYPERLINK("https://files.afu.se/Downloads/Transcripts/Skeptic%20Zone%20(Richard%20Saunders)/2016 07 10 - skepticzonepodcast - The Skeptic Zone %23197 - 28.July.2012_hlgb6YIYwow - transcript (automated).pdf","Transcript Link")</f>
        <v>Transcript Link</v>
      </c>
    </row>
    <row r="420" ht="390" spans="1:13">
      <c r="A420" s="1" t="s">
        <v>1975</v>
      </c>
      <c r="B420" s="1" t="s">
        <v>13</v>
      </c>
      <c r="C420" s="4" t="s">
        <v>2060</v>
      </c>
      <c r="D420" s="1" t="s">
        <v>2061</v>
      </c>
      <c r="E420" s="1" t="s">
        <v>2062</v>
      </c>
      <c r="F420" s="4" t="s">
        <v>17</v>
      </c>
      <c r="G420" s="1" t="s">
        <v>18</v>
      </c>
      <c r="H420" s="1" t="s">
        <v>19</v>
      </c>
      <c r="I420" s="1" t="s">
        <v>20</v>
      </c>
      <c r="J420" s="1" t="s">
        <v>2063</v>
      </c>
      <c r="K420" s="1" t="s">
        <v>22</v>
      </c>
      <c r="L420" s="1" t="str">
        <f>HYPERLINK("https://files.afu.se/Downloads/Transcripts/Skeptic%20Zone%20(Richard%20Saunders)/2016 07 10 - skepticzonepodcast - The Skeptic Zone %23185 - 6.May.2012_NglMEEJ8PA0 - transcript (automated).pdf","Transcript Link")</f>
        <v>Transcript Link</v>
      </c>
      <c r="M420" s="2" t="str">
        <f>HYPERLINK("https://files.afu.se/Downloads/Transcripts/Skeptic%20Zone%20(Richard%20Saunders)/2016 07 10 - skepticzonepodcast - The Skeptic Zone %23185 - 6.May.2012_NglMEEJ8PA0 - transcript (automated).pdf","Transcript Link")</f>
        <v>Transcript Link</v>
      </c>
    </row>
    <row r="421" ht="300" spans="1:13">
      <c r="A421" s="1" t="s">
        <v>1975</v>
      </c>
      <c r="B421" s="1" t="s">
        <v>13</v>
      </c>
      <c r="C421" s="4" t="s">
        <v>2064</v>
      </c>
      <c r="D421" s="1" t="s">
        <v>2065</v>
      </c>
      <c r="E421" s="1" t="s">
        <v>2066</v>
      </c>
      <c r="F421" s="4" t="s">
        <v>17</v>
      </c>
      <c r="G421" s="1" t="s">
        <v>18</v>
      </c>
      <c r="H421" s="1" t="s">
        <v>19</v>
      </c>
      <c r="I421" s="1" t="s">
        <v>20</v>
      </c>
      <c r="J421" s="1" t="s">
        <v>2067</v>
      </c>
      <c r="K421" s="1" t="s">
        <v>22</v>
      </c>
      <c r="L421" s="1" t="str">
        <f>HYPERLINK("https://files.afu.se/Downloads/Transcripts/Skeptic%20Zone%20(Richard%20Saunders)/2016 07 10 - skepticzonepodcast - The Skeptic Zone %23168 - 7.Jan.2012_dDiVwVEf9ak - transcript (automated).pdf","Transcript Link")</f>
        <v>Transcript Link</v>
      </c>
      <c r="M421" s="2" t="str">
        <f>HYPERLINK("https://files.afu.se/Downloads/Transcripts/Skeptic%20Zone%20(Richard%20Saunders)/2016 07 10 - skepticzonepodcast - The Skeptic Zone %23168 - 7.Jan.2012_dDiVwVEf9ak - transcript (automated).pdf","Transcript Link")</f>
        <v>Transcript Link</v>
      </c>
    </row>
    <row r="422" ht="165" spans="1:13">
      <c r="A422" s="1" t="s">
        <v>1975</v>
      </c>
      <c r="B422" s="1" t="s">
        <v>13</v>
      </c>
      <c r="C422" s="4" t="s">
        <v>2068</v>
      </c>
      <c r="D422" s="1" t="s">
        <v>2069</v>
      </c>
      <c r="E422" s="1" t="s">
        <v>2070</v>
      </c>
      <c r="F422" s="4" t="s">
        <v>17</v>
      </c>
      <c r="G422" s="1" t="s">
        <v>18</v>
      </c>
      <c r="H422" s="1" t="s">
        <v>19</v>
      </c>
      <c r="I422" s="1" t="s">
        <v>20</v>
      </c>
      <c r="J422" s="1" t="s">
        <v>2071</v>
      </c>
      <c r="K422" s="1" t="s">
        <v>22</v>
      </c>
      <c r="L422" s="1" t="str">
        <f>HYPERLINK("https://files.afu.se/Downloads/Transcripts/Skeptic%20Zone%20(Richard%20Saunders)/2016 07 10 - skepticzonepodcast - The Skeptic Zone %23189 - 2.June.2012_36wF5wiwOW4 - transcript (automated).pdf","Transcript Link")</f>
        <v>Transcript Link</v>
      </c>
      <c r="M422" s="2" t="str">
        <f>HYPERLINK("https://files.afu.se/Downloads/Transcripts/Skeptic%20Zone%20(Richard%20Saunders)/2016 07 10 - skepticzonepodcast - The Skeptic Zone %23189 - 2.June.2012_36wF5wiwOW4 - transcript (automated).pdf","Transcript Link")</f>
        <v>Transcript Link</v>
      </c>
    </row>
    <row r="423" ht="300" spans="1:13">
      <c r="A423" s="1" t="s">
        <v>1975</v>
      </c>
      <c r="B423" s="1" t="s">
        <v>13</v>
      </c>
      <c r="C423" s="4" t="s">
        <v>2072</v>
      </c>
      <c r="D423" s="1" t="s">
        <v>2073</v>
      </c>
      <c r="E423" s="1" t="s">
        <v>2074</v>
      </c>
      <c r="F423" s="4" t="s">
        <v>17</v>
      </c>
      <c r="G423" s="1" t="s">
        <v>18</v>
      </c>
      <c r="H423" s="1" t="s">
        <v>19</v>
      </c>
      <c r="I423" s="1" t="s">
        <v>20</v>
      </c>
      <c r="J423" s="1" t="s">
        <v>2075</v>
      </c>
      <c r="K423" s="1" t="s">
        <v>22</v>
      </c>
      <c r="L423" s="1" t="str">
        <f>HYPERLINK("https://files.afu.se/Downloads/Transcripts/Skeptic%20Zone%20(Richard%20Saunders)/2016 07 10 - skepticzonepodcast - The Skeptic Zone %23196 - 21.July.2012_h-umBZEsU5k - transcript (automated).pdf","Transcript Link")</f>
        <v>Transcript Link</v>
      </c>
      <c r="M423" s="2" t="str">
        <f>HYPERLINK("https://files.afu.se/Downloads/Transcripts/Skeptic%20Zone%20(Richard%20Saunders)/2016 07 10 - skepticzonepodcast - The Skeptic Zone %23196 - 21.July.2012_h-umBZEsU5k - transcript (automated).pdf","Transcript Link")</f>
        <v>Transcript Link</v>
      </c>
    </row>
    <row r="424" ht="285" spans="1:13">
      <c r="A424" s="1" t="s">
        <v>1975</v>
      </c>
      <c r="B424" s="1" t="s">
        <v>13</v>
      </c>
      <c r="C424" s="4" t="s">
        <v>2076</v>
      </c>
      <c r="D424" s="1" t="s">
        <v>2077</v>
      </c>
      <c r="E424" s="1" t="s">
        <v>2078</v>
      </c>
      <c r="F424" s="4" t="s">
        <v>17</v>
      </c>
      <c r="G424" s="1" t="s">
        <v>18</v>
      </c>
      <c r="H424" s="1" t="s">
        <v>19</v>
      </c>
      <c r="I424" s="1" t="s">
        <v>20</v>
      </c>
      <c r="J424" s="1" t="s">
        <v>2079</v>
      </c>
      <c r="K424" s="1" t="s">
        <v>22</v>
      </c>
      <c r="L424" s="1" t="str">
        <f>HYPERLINK("https://files.afu.se/Downloads/Transcripts/Skeptic%20Zone%20(Richard%20Saunders)/2016 07 10 - skepticzonepodcast - The Skeptic Zone %23193 - 30.June.2012_LAUS4h9hprk - transcript (automated).pdf","Transcript Link")</f>
        <v>Transcript Link</v>
      </c>
      <c r="M424" s="2" t="str">
        <f>HYPERLINK("https://files.afu.se/Downloads/Transcripts/Skeptic%20Zone%20(Richard%20Saunders)/2016 07 10 - skepticzonepodcast - The Skeptic Zone %23193 - 30.June.2012_LAUS4h9hprk - transcript (automated).pdf","Transcript Link")</f>
        <v>Transcript Link</v>
      </c>
    </row>
    <row r="425" ht="345" spans="1:13">
      <c r="A425" s="1" t="s">
        <v>1975</v>
      </c>
      <c r="B425" s="1" t="s">
        <v>13</v>
      </c>
      <c r="C425" s="4" t="s">
        <v>2080</v>
      </c>
      <c r="D425" s="1" t="s">
        <v>2081</v>
      </c>
      <c r="E425" s="1" t="s">
        <v>2082</v>
      </c>
      <c r="F425" s="4" t="s">
        <v>17</v>
      </c>
      <c r="G425" s="1" t="s">
        <v>18</v>
      </c>
      <c r="H425" s="1" t="s">
        <v>19</v>
      </c>
      <c r="I425" s="1" t="s">
        <v>20</v>
      </c>
      <c r="J425" s="1" t="s">
        <v>2083</v>
      </c>
      <c r="K425" s="1" t="s">
        <v>22</v>
      </c>
      <c r="L425" s="1" t="str">
        <f>HYPERLINK("https://files.afu.se/Downloads/Transcripts/Skeptic%20Zone%20(Richard%20Saunders)/2016 07 10 - skepticzonepodcast - The Skeptic Zone %23159 - 06.Nov.2011_n_j28iRWrlk - transcript (automated).pdf","Transcript Link")</f>
        <v>Transcript Link</v>
      </c>
      <c r="M425" s="2" t="str">
        <f>HYPERLINK("https://files.afu.se/Downloads/Transcripts/Skeptic%20Zone%20(Richard%20Saunders)/2016 07 10 - skepticzonepodcast - The Skeptic Zone %23159 - 06.Nov.2011_n_j28iRWrlk - transcript (automated).pdf","Transcript Link")</f>
        <v>Transcript Link</v>
      </c>
    </row>
    <row r="426" ht="150" spans="1:13">
      <c r="A426" s="1" t="s">
        <v>1975</v>
      </c>
      <c r="B426" s="1" t="s">
        <v>13</v>
      </c>
      <c r="C426" s="4" t="s">
        <v>2084</v>
      </c>
      <c r="D426" s="1" t="s">
        <v>2085</v>
      </c>
      <c r="E426" s="1" t="s">
        <v>2086</v>
      </c>
      <c r="F426" s="4" t="s">
        <v>17</v>
      </c>
      <c r="G426" s="1" t="s">
        <v>18</v>
      </c>
      <c r="H426" s="1" t="s">
        <v>19</v>
      </c>
      <c r="I426" s="1" t="s">
        <v>20</v>
      </c>
      <c r="J426" s="1" t="s">
        <v>2087</v>
      </c>
      <c r="K426" s="1" t="s">
        <v>22</v>
      </c>
      <c r="L426" s="1" t="str">
        <f>HYPERLINK("https://files.afu.se/Downloads/Transcripts/Skeptic%20Zone%20(Richard%20Saunders)/2016 07 10 - skepticzonepodcast - The Skeptic Zone %23114 - 24.Dec.2010_TecZXUA3O00 - transcript (automated).pdf","Transcript Link")</f>
        <v>Transcript Link</v>
      </c>
      <c r="M426" s="2" t="str">
        <f>HYPERLINK("https://files.afu.se/Downloads/Transcripts/Skeptic%20Zone%20(Richard%20Saunders)/2016 07 10 - skepticzonepodcast - The Skeptic Zone %23114 - 24.Dec.2010_TecZXUA3O00 - transcript (automated).pdf","Transcript Link")</f>
        <v>Transcript Link</v>
      </c>
    </row>
    <row r="427" ht="345" spans="1:13">
      <c r="A427" s="1" t="s">
        <v>1975</v>
      </c>
      <c r="B427" s="1" t="s">
        <v>13</v>
      </c>
      <c r="C427" s="4" t="s">
        <v>2088</v>
      </c>
      <c r="D427" s="1" t="s">
        <v>2089</v>
      </c>
      <c r="E427" s="1" t="s">
        <v>2090</v>
      </c>
      <c r="F427" s="4" t="s">
        <v>17</v>
      </c>
      <c r="G427" s="1" t="s">
        <v>18</v>
      </c>
      <c r="H427" s="1" t="s">
        <v>19</v>
      </c>
      <c r="I427" s="1" t="s">
        <v>20</v>
      </c>
      <c r="J427" s="1" t="s">
        <v>2091</v>
      </c>
      <c r="K427" s="1" t="s">
        <v>22</v>
      </c>
      <c r="L427" s="1" t="str">
        <f>HYPERLINK("https://files.afu.se/Downloads/Transcripts/Skeptic%20Zone%20(Richard%20Saunders)/2016 07 10 - skepticzonepodcast - The Skeptic Zone %23117 - 14.Jan.2011_ZG1GYsjiQXE - transcript (automated).pdf","Transcript Link")</f>
        <v>Transcript Link</v>
      </c>
      <c r="M427" s="2" t="str">
        <f>HYPERLINK("https://files.afu.se/Downloads/Transcripts/Skeptic%20Zone%20(Richard%20Saunders)/2016 07 10 - skepticzonepodcast - The Skeptic Zone %23117 - 14.Jan.2011_ZG1GYsjiQXE - transcript (automated).pdf","Transcript Link")</f>
        <v>Transcript Link</v>
      </c>
    </row>
    <row r="428" ht="330" spans="1:13">
      <c r="A428" s="1" t="s">
        <v>1975</v>
      </c>
      <c r="B428" s="1" t="s">
        <v>13</v>
      </c>
      <c r="C428" s="4" t="s">
        <v>2092</v>
      </c>
      <c r="D428" s="1" t="s">
        <v>2093</v>
      </c>
      <c r="E428" s="1" t="s">
        <v>2094</v>
      </c>
      <c r="F428" s="4" t="s">
        <v>17</v>
      </c>
      <c r="G428" s="1" t="s">
        <v>18</v>
      </c>
      <c r="H428" s="1" t="s">
        <v>19</v>
      </c>
      <c r="I428" s="1" t="s">
        <v>20</v>
      </c>
      <c r="J428" s="1" t="s">
        <v>2095</v>
      </c>
      <c r="K428" s="1" t="s">
        <v>22</v>
      </c>
      <c r="L428" s="1" t="str">
        <f>HYPERLINK("https://files.afu.se/Downloads/Transcripts/Skeptic%20Zone%20(Richard%20Saunders)/2016 07 10 - skepticzonepodcast - The Skeptic Zone %23202 - 1.Sep.2012_TPcSYIpfIgA - transcript (automated).pdf","Transcript Link")</f>
        <v>Transcript Link</v>
      </c>
      <c r="M428" s="2" t="str">
        <f>HYPERLINK("https://files.afu.se/Downloads/Transcripts/Skeptic%20Zone%20(Richard%20Saunders)/2016 07 10 - skepticzonepodcast - The Skeptic Zone %23202 - 1.Sep.2012_TPcSYIpfIgA - transcript (automated).pdf","Transcript Link")</f>
        <v>Transcript Link</v>
      </c>
    </row>
    <row r="429" ht="180" spans="1:13">
      <c r="A429" s="1" t="s">
        <v>1975</v>
      </c>
      <c r="B429" s="1" t="s">
        <v>13</v>
      </c>
      <c r="C429" s="4" t="s">
        <v>2096</v>
      </c>
      <c r="D429" s="1" t="s">
        <v>2097</v>
      </c>
      <c r="E429" s="1" t="s">
        <v>2098</v>
      </c>
      <c r="F429" s="4" t="s">
        <v>17</v>
      </c>
      <c r="G429" s="1" t="s">
        <v>18</v>
      </c>
      <c r="H429" s="1" t="s">
        <v>19</v>
      </c>
      <c r="I429" s="1" t="s">
        <v>20</v>
      </c>
      <c r="J429" s="1" t="s">
        <v>2099</v>
      </c>
      <c r="K429" s="1" t="s">
        <v>22</v>
      </c>
      <c r="L429" s="1" t="str">
        <f>HYPERLINK("https://files.afu.se/Downloads/Transcripts/Skeptic%20Zone%20(Richard%20Saunders)/2016 07 10 - skepticzonepodcast - The Skeptic Zone %23109 - 19.Nov.2010_VFTTHQs_33c - transcript (automated).pdf","Transcript Link")</f>
        <v>Transcript Link</v>
      </c>
      <c r="M429" s="2" t="str">
        <f>HYPERLINK("https://files.afu.se/Downloads/Transcripts/Skeptic%20Zone%20(Richard%20Saunders)/2016 07 10 - skepticzonepodcast - The Skeptic Zone %23109 - 19.Nov.2010_VFTTHQs_33c - transcript (automated).pdf","Transcript Link")</f>
        <v>Transcript Link</v>
      </c>
    </row>
    <row r="430" ht="225" spans="1:13">
      <c r="A430" s="1" t="s">
        <v>1975</v>
      </c>
      <c r="B430" s="1" t="s">
        <v>13</v>
      </c>
      <c r="C430" s="4" t="s">
        <v>2100</v>
      </c>
      <c r="D430" s="1" t="s">
        <v>2101</v>
      </c>
      <c r="E430" s="1" t="s">
        <v>2102</v>
      </c>
      <c r="F430" s="4" t="s">
        <v>17</v>
      </c>
      <c r="G430" s="1" t="s">
        <v>18</v>
      </c>
      <c r="H430" s="1" t="s">
        <v>19</v>
      </c>
      <c r="I430" s="1" t="s">
        <v>20</v>
      </c>
      <c r="J430" s="1" t="s">
        <v>2103</v>
      </c>
      <c r="K430" s="1" t="s">
        <v>22</v>
      </c>
      <c r="L430" s="1" t="str">
        <f>HYPERLINK("https://files.afu.se/Downloads/Transcripts/Skeptic%20Zone%20(Richard%20Saunders)/2016 07 10 - skepticzonepodcast - The Skeptic Zone %23111 - 3.Dec.2010_gzN-Et6tXzY - transcript (automated).pdf","Transcript Link")</f>
        <v>Transcript Link</v>
      </c>
      <c r="M430" s="2" t="str">
        <f>HYPERLINK("https://files.afu.se/Downloads/Transcripts/Skeptic%20Zone%20(Richard%20Saunders)/2016 07 10 - skepticzonepodcast - The Skeptic Zone %23111 - 3.Dec.2010_gzN-Et6tXzY - transcript (automated).pdf","Transcript Link")</f>
        <v>Transcript Link</v>
      </c>
    </row>
    <row r="431" ht="180" spans="1:13">
      <c r="A431" s="1" t="s">
        <v>1975</v>
      </c>
      <c r="B431" s="1" t="s">
        <v>13</v>
      </c>
      <c r="C431" s="4" t="s">
        <v>2104</v>
      </c>
      <c r="D431" s="1" t="s">
        <v>2105</v>
      </c>
      <c r="E431" s="1" t="s">
        <v>2106</v>
      </c>
      <c r="F431" s="4" t="s">
        <v>17</v>
      </c>
      <c r="G431" s="1" t="s">
        <v>18</v>
      </c>
      <c r="H431" s="1" t="s">
        <v>19</v>
      </c>
      <c r="I431" s="1" t="s">
        <v>20</v>
      </c>
      <c r="J431" s="1" t="s">
        <v>2107</v>
      </c>
      <c r="K431" s="1" t="s">
        <v>22</v>
      </c>
      <c r="L431" s="1" t="str">
        <f>HYPERLINK("https://files.afu.se/Downloads/Transcripts/Skeptic%20Zone%20(Richard%20Saunders)/2016 07 10 - skepticzonepodcast - The Skeptic Zone %23165 - 17.Dec.2011_kHMRPAY3qSc - transcript (automated).pdf","Transcript Link")</f>
        <v>Transcript Link</v>
      </c>
      <c r="M431" s="2" t="str">
        <f>HYPERLINK("https://files.afu.se/Downloads/Transcripts/Skeptic%20Zone%20(Richard%20Saunders)/2016 07 10 - skepticzonepodcast - The Skeptic Zone %23165 - 17.Dec.2011_kHMRPAY3qSc - transcript (automated).pdf","Transcript Link")</f>
        <v>Transcript Link</v>
      </c>
    </row>
    <row r="432" ht="315" spans="1:13">
      <c r="A432" s="1" t="s">
        <v>1975</v>
      </c>
      <c r="B432" s="1" t="s">
        <v>13</v>
      </c>
      <c r="C432" s="4" t="s">
        <v>2108</v>
      </c>
      <c r="D432" s="1" t="s">
        <v>2109</v>
      </c>
      <c r="E432" s="1" t="s">
        <v>2110</v>
      </c>
      <c r="F432" s="4" t="s">
        <v>17</v>
      </c>
      <c r="G432" s="1" t="s">
        <v>18</v>
      </c>
      <c r="H432" s="1" t="s">
        <v>19</v>
      </c>
      <c r="I432" s="1" t="s">
        <v>20</v>
      </c>
      <c r="J432" s="1" t="s">
        <v>2111</v>
      </c>
      <c r="K432" s="1" t="s">
        <v>22</v>
      </c>
      <c r="L432" s="1" t="str">
        <f>HYPERLINK("https://files.afu.se/Downloads/Transcripts/Skeptic%20Zone%20(Richard%20Saunders)/2016 07 10 - skepticzonepodcast - The Skeptic Zone %23134 - 13.May.2011_oa4WYc6zKOk - transcript (automated).pdf","Transcript Link")</f>
        <v>Transcript Link</v>
      </c>
      <c r="M432" s="2" t="str">
        <f>HYPERLINK("https://files.afu.se/Downloads/Transcripts/Skeptic%20Zone%20(Richard%20Saunders)/2016 07 10 - skepticzonepodcast - The Skeptic Zone %23134 - 13.May.2011_oa4WYc6zKOk - transcript (automated).pdf","Transcript Link")</f>
        <v>Transcript Link</v>
      </c>
    </row>
    <row r="433" ht="210" spans="1:13">
      <c r="A433" s="1" t="s">
        <v>1975</v>
      </c>
      <c r="B433" s="1" t="s">
        <v>13</v>
      </c>
      <c r="C433" s="4" t="s">
        <v>2112</v>
      </c>
      <c r="D433" s="1" t="s">
        <v>2113</v>
      </c>
      <c r="E433" s="1" t="s">
        <v>2114</v>
      </c>
      <c r="F433" s="4" t="s">
        <v>17</v>
      </c>
      <c r="G433" s="1" t="s">
        <v>18</v>
      </c>
      <c r="H433" s="1" t="s">
        <v>19</v>
      </c>
      <c r="I433" s="1" t="s">
        <v>20</v>
      </c>
      <c r="J433" s="1" t="s">
        <v>2115</v>
      </c>
      <c r="K433" s="1" t="s">
        <v>22</v>
      </c>
      <c r="L433" s="1" t="str">
        <f>HYPERLINK("https://files.afu.se/Downloads/Transcripts/Skeptic%20Zone%20(Richard%20Saunders)/2016 07 10 - skepticzonepodcast - The Skeptic Zone %23136 - 27.May.2011_mZs0SdNT7mk - transcript (automated).pdf","Transcript Link")</f>
        <v>Transcript Link</v>
      </c>
      <c r="M433" s="2" t="str">
        <f>HYPERLINK("https://files.afu.se/Downloads/Transcripts/Skeptic%20Zone%20(Richard%20Saunders)/2016 07 10 - skepticzonepodcast - The Skeptic Zone %23136 - 27.May.2011_mZs0SdNT7mk - transcript (automated).pdf","Transcript Link")</f>
        <v>Transcript Link</v>
      </c>
    </row>
    <row r="434" ht="315" spans="1:13">
      <c r="A434" s="1" t="s">
        <v>1975</v>
      </c>
      <c r="B434" s="1" t="s">
        <v>13</v>
      </c>
      <c r="C434" s="4" t="s">
        <v>2116</v>
      </c>
      <c r="D434" s="1" t="s">
        <v>2117</v>
      </c>
      <c r="E434" s="1" t="s">
        <v>2118</v>
      </c>
      <c r="F434" s="4" t="s">
        <v>17</v>
      </c>
      <c r="G434" s="1" t="s">
        <v>18</v>
      </c>
      <c r="H434" s="1" t="s">
        <v>19</v>
      </c>
      <c r="I434" s="1" t="s">
        <v>20</v>
      </c>
      <c r="J434" s="1" t="s">
        <v>2119</v>
      </c>
      <c r="K434" s="1" t="s">
        <v>22</v>
      </c>
      <c r="L434" s="1" t="str">
        <f>HYPERLINK("https://files.afu.se/Downloads/Transcripts/Skeptic%20Zone%20(Richard%20Saunders)/2016 07 10 - skepticzonepodcast - The Skeptic Zone %23179 - 24.Mar.2012_i3AboFLmcVQ - transcript (automated).pdf","Transcript Link")</f>
        <v>Transcript Link</v>
      </c>
      <c r="M434" s="2" t="str">
        <f>HYPERLINK("https://files.afu.se/Downloads/Transcripts/Skeptic%20Zone%20(Richard%20Saunders)/2016 07 10 - skepticzonepodcast - The Skeptic Zone %23179 - 24.Mar.2012_i3AboFLmcVQ - transcript (automated).pdf","Transcript Link")</f>
        <v>Transcript Link</v>
      </c>
    </row>
    <row r="435" ht="150" spans="1:13">
      <c r="A435" s="1" t="s">
        <v>1975</v>
      </c>
      <c r="B435" s="1" t="s">
        <v>13</v>
      </c>
      <c r="C435" s="4" t="s">
        <v>2120</v>
      </c>
      <c r="D435" s="1" t="s">
        <v>2121</v>
      </c>
      <c r="E435" s="1" t="s">
        <v>2122</v>
      </c>
      <c r="F435" s="4" t="s">
        <v>17</v>
      </c>
      <c r="G435" s="1" t="s">
        <v>18</v>
      </c>
      <c r="H435" s="1" t="s">
        <v>19</v>
      </c>
      <c r="I435" s="1" t="s">
        <v>20</v>
      </c>
      <c r="J435" s="1" t="s">
        <v>2123</v>
      </c>
      <c r="K435" s="1" t="s">
        <v>22</v>
      </c>
      <c r="L435" s="1" t="str">
        <f>HYPERLINK("https://files.afu.se/Downloads/Transcripts/Skeptic%20Zone%20(Richard%20Saunders)/2016 07 10 - skepticzonepodcast - The Skeptic Zone %23150 - 3.Sep.2011_Kf0Q5H1aszw - transcript (automated).pdf","Transcript Link")</f>
        <v>Transcript Link</v>
      </c>
      <c r="M435" s="2" t="str">
        <f>HYPERLINK("https://files.afu.se/Downloads/Transcripts/Skeptic%20Zone%20(Richard%20Saunders)/2016 07 10 - skepticzonepodcast - The Skeptic Zone %23150 - 3.Sep.2011_Kf0Q5H1aszw - transcript (automated).pdf","Transcript Link")</f>
        <v>Transcript Link</v>
      </c>
    </row>
    <row r="436" ht="345" spans="1:13">
      <c r="A436" s="1" t="s">
        <v>1975</v>
      </c>
      <c r="B436" s="1" t="s">
        <v>13</v>
      </c>
      <c r="C436" s="4" t="s">
        <v>2124</v>
      </c>
      <c r="D436" s="1" t="s">
        <v>2125</v>
      </c>
      <c r="E436" s="1" t="s">
        <v>2126</v>
      </c>
      <c r="F436" s="4" t="s">
        <v>17</v>
      </c>
      <c r="G436" s="1" t="s">
        <v>18</v>
      </c>
      <c r="H436" s="1" t="s">
        <v>19</v>
      </c>
      <c r="I436" s="1" t="s">
        <v>20</v>
      </c>
      <c r="J436" s="1" t="s">
        <v>2127</v>
      </c>
      <c r="K436" s="1" t="s">
        <v>22</v>
      </c>
      <c r="L436" s="1" t="str">
        <f>HYPERLINK("https://files.afu.se/Downloads/Transcripts/Skeptic%20Zone%20(Richard%20Saunders)/2016 07 10 - skepticzonepodcast - The Skeptic Zone %23125 - 11.March.2011_i1prRQFhHc8 - transcript (automated).pdf","Transcript Link")</f>
        <v>Transcript Link</v>
      </c>
      <c r="M436" s="2" t="str">
        <f>HYPERLINK("https://files.afu.se/Downloads/Transcripts/Skeptic%20Zone%20(Richard%20Saunders)/2016 07 10 - skepticzonepodcast - The Skeptic Zone %23125 - 11.March.2011_i1prRQFhHc8 - transcript (automated).pdf","Transcript Link")</f>
        <v>Transcript Link</v>
      </c>
    </row>
    <row r="437" ht="195" spans="1:13">
      <c r="A437" s="1" t="s">
        <v>1975</v>
      </c>
      <c r="B437" s="1" t="s">
        <v>13</v>
      </c>
      <c r="C437" s="4" t="s">
        <v>2128</v>
      </c>
      <c r="D437" s="1" t="s">
        <v>2129</v>
      </c>
      <c r="E437" s="1" t="s">
        <v>2130</v>
      </c>
      <c r="F437" s="4" t="s">
        <v>17</v>
      </c>
      <c r="G437" s="1" t="s">
        <v>18</v>
      </c>
      <c r="H437" s="1" t="s">
        <v>19</v>
      </c>
      <c r="I437" s="1" t="s">
        <v>20</v>
      </c>
      <c r="J437" s="1" t="s">
        <v>2131</v>
      </c>
      <c r="K437" s="1" t="s">
        <v>22</v>
      </c>
      <c r="L437" s="1" t="str">
        <f>HYPERLINK("https://files.afu.se/Downloads/Transcripts/Skeptic%20Zone%20(Richard%20Saunders)/2016 07 10 - skepticzonepodcast - The Skeptic Zone %23148 - 20.Aug.2011_SxwD2DzKuDk - transcript (automated).pdf","Transcript Link")</f>
        <v>Transcript Link</v>
      </c>
      <c r="M437" s="2" t="str">
        <f>HYPERLINK("https://files.afu.se/Downloads/Transcripts/Skeptic%20Zone%20(Richard%20Saunders)/2016 07 10 - skepticzonepodcast - The Skeptic Zone %23148 - 20.Aug.2011_SxwD2DzKuDk - transcript (automated).pdf","Transcript Link")</f>
        <v>Transcript Link</v>
      </c>
    </row>
    <row r="438" ht="409.5" spans="1:13">
      <c r="A438" s="1" t="s">
        <v>1975</v>
      </c>
      <c r="B438" s="1" t="s">
        <v>13</v>
      </c>
      <c r="C438" s="4" t="s">
        <v>2132</v>
      </c>
      <c r="D438" s="1" t="s">
        <v>2133</v>
      </c>
      <c r="E438" s="1" t="s">
        <v>2134</v>
      </c>
      <c r="F438" s="4" t="s">
        <v>17</v>
      </c>
      <c r="G438" s="1" t="s">
        <v>18</v>
      </c>
      <c r="H438" s="1" t="s">
        <v>19</v>
      </c>
      <c r="I438" s="1" t="s">
        <v>20</v>
      </c>
      <c r="J438" s="1" t="s">
        <v>2135</v>
      </c>
      <c r="K438" s="1" t="s">
        <v>22</v>
      </c>
      <c r="L438" s="1" t="str">
        <f>HYPERLINK("https://files.afu.se/Downloads/Transcripts/Skeptic%20Zone%20(Richard%20Saunders)/2016 07 10 - skepticzonepodcast - The Skeptic Zone %23124 - 4.March.2011_5ajBEBB1Fes - transcript (automated).pdf","Transcript Link")</f>
        <v>Transcript Link</v>
      </c>
      <c r="M438" s="2" t="str">
        <f>HYPERLINK("https://files.afu.se/Downloads/Transcripts/Skeptic%20Zone%20(Richard%20Saunders)/2016 07 10 - skepticzonepodcast - The Skeptic Zone %23124 - 4.March.2011_5ajBEBB1Fes - transcript (automated).pdf","Transcript Link")</f>
        <v>Transcript Link</v>
      </c>
    </row>
    <row r="439" ht="150" spans="1:13">
      <c r="A439" s="1" t="s">
        <v>1975</v>
      </c>
      <c r="B439" s="1" t="s">
        <v>13</v>
      </c>
      <c r="C439" s="4" t="s">
        <v>2136</v>
      </c>
      <c r="D439" s="1" t="s">
        <v>2137</v>
      </c>
      <c r="E439" s="1" t="s">
        <v>2138</v>
      </c>
      <c r="F439" s="4" t="s">
        <v>17</v>
      </c>
      <c r="G439" s="1" t="s">
        <v>18</v>
      </c>
      <c r="H439" s="1" t="s">
        <v>19</v>
      </c>
      <c r="I439" s="1" t="s">
        <v>20</v>
      </c>
      <c r="J439" s="1" t="s">
        <v>2139</v>
      </c>
      <c r="K439" s="1" t="s">
        <v>22</v>
      </c>
      <c r="L439" s="1" t="str">
        <f>HYPERLINK("https://files.afu.se/Downloads/Transcripts/Skeptic%20Zone%20(Richard%20Saunders)/2016 07 10 - skepticzonepodcast - The Skeptic Zone %23113 - 17.Dec.2010_o9OKDu0QLpQ - transcript (automated).pdf","Transcript Link")</f>
        <v>Transcript Link</v>
      </c>
      <c r="M439" s="2" t="str">
        <f>HYPERLINK("https://files.afu.se/Downloads/Transcripts/Skeptic%20Zone%20(Richard%20Saunders)/2016 07 10 - skepticzonepodcast - The Skeptic Zone %23113 - 17.Dec.2010_o9OKDu0QLpQ - transcript (automated).pdf","Transcript Link")</f>
        <v>Transcript Link</v>
      </c>
    </row>
    <row r="440" ht="285" spans="1:13">
      <c r="A440" s="1" t="s">
        <v>1975</v>
      </c>
      <c r="B440" s="1" t="s">
        <v>13</v>
      </c>
      <c r="C440" s="4" t="s">
        <v>2140</v>
      </c>
      <c r="D440" s="1" t="s">
        <v>2141</v>
      </c>
      <c r="E440" s="1" t="s">
        <v>2142</v>
      </c>
      <c r="F440" s="4" t="s">
        <v>17</v>
      </c>
      <c r="G440" s="1" t="s">
        <v>18</v>
      </c>
      <c r="H440" s="1" t="s">
        <v>19</v>
      </c>
      <c r="I440" s="1" t="s">
        <v>20</v>
      </c>
      <c r="J440" s="1" t="s">
        <v>2143</v>
      </c>
      <c r="K440" s="1" t="s">
        <v>22</v>
      </c>
      <c r="L440" s="1" t="str">
        <f>HYPERLINK("https://files.afu.se/Downloads/Transcripts/Skeptic%20Zone%20(Richard%20Saunders)/2016 07 10 - skepticzonepodcast - The Skeptic Zone %23166 - 23.Dec.2011_NjFpXpXBGTc - transcript (automated).pdf","Transcript Link")</f>
        <v>Transcript Link</v>
      </c>
      <c r="M440" s="2" t="str">
        <f>HYPERLINK("https://files.afu.se/Downloads/Transcripts/Skeptic%20Zone%20(Richard%20Saunders)/2016 07 10 - skepticzonepodcast - The Skeptic Zone %23166 - 23.Dec.2011_NjFpXpXBGTc - transcript (automated).pdf","Transcript Link")</f>
        <v>Transcript Link</v>
      </c>
    </row>
    <row r="441" ht="195" spans="1:13">
      <c r="A441" s="1" t="s">
        <v>1975</v>
      </c>
      <c r="B441" s="1" t="s">
        <v>13</v>
      </c>
      <c r="C441" s="4" t="s">
        <v>2144</v>
      </c>
      <c r="D441" s="1" t="s">
        <v>2145</v>
      </c>
      <c r="E441" s="1" t="s">
        <v>2146</v>
      </c>
      <c r="F441" s="4" t="s">
        <v>17</v>
      </c>
      <c r="G441" s="1" t="s">
        <v>18</v>
      </c>
      <c r="H441" s="1" t="s">
        <v>19</v>
      </c>
      <c r="I441" s="1" t="s">
        <v>20</v>
      </c>
      <c r="J441" s="1" t="s">
        <v>2147</v>
      </c>
      <c r="K441" s="1" t="s">
        <v>22</v>
      </c>
      <c r="L441" s="1" t="str">
        <f>HYPERLINK("https://files.afu.se/Downloads/Transcripts/Skeptic%20Zone%20(Richard%20Saunders)/2016 07 10 - skepticzonepodcast - The Skeptic Zone %23104 - 15.Oct.2010_Pf6NFH7S7QE - transcript (automated).pdf","Transcript Link")</f>
        <v>Transcript Link</v>
      </c>
      <c r="M441" s="2" t="str">
        <f>HYPERLINK("https://files.afu.se/Downloads/Transcripts/Skeptic%20Zone%20(Richard%20Saunders)/2016 07 10 - skepticzonepodcast - The Skeptic Zone %23104 - 15.Oct.2010_Pf6NFH7S7QE - transcript (automated).pdf","Transcript Link")</f>
        <v>Transcript Link</v>
      </c>
    </row>
    <row r="442" ht="409.5" spans="1:13">
      <c r="A442" s="1" t="s">
        <v>1975</v>
      </c>
      <c r="B442" s="1" t="s">
        <v>13</v>
      </c>
      <c r="C442" s="4" t="s">
        <v>2148</v>
      </c>
      <c r="D442" s="1" t="s">
        <v>2149</v>
      </c>
      <c r="E442" s="1" t="s">
        <v>2150</v>
      </c>
      <c r="F442" s="4" t="s">
        <v>17</v>
      </c>
      <c r="G442" s="1" t="s">
        <v>18</v>
      </c>
      <c r="H442" s="1" t="s">
        <v>19</v>
      </c>
      <c r="I442" s="1" t="s">
        <v>20</v>
      </c>
      <c r="J442" s="1" t="s">
        <v>2151</v>
      </c>
      <c r="K442" s="1" t="s">
        <v>22</v>
      </c>
      <c r="L442" s="1" t="str">
        <f>HYPERLINK("https://files.afu.se/Downloads/Transcripts/Skeptic%20Zone%20(Richard%20Saunders)/2016 07 10 - skepticzonepodcast - The Skeptic Zone %23186 - 12.May.2012_zSok8zntMzk - transcript (automated).pdf","Transcript Link")</f>
        <v>Transcript Link</v>
      </c>
      <c r="M442" s="2" t="str">
        <f>HYPERLINK("https://files.afu.se/Downloads/Transcripts/Skeptic%20Zone%20(Richard%20Saunders)/2016 07 10 - skepticzonepodcast - The Skeptic Zone %23186 - 12.May.2012_zSok8zntMzk - transcript (automated).pdf","Transcript Link")</f>
        <v>Transcript Link</v>
      </c>
    </row>
    <row r="443" ht="409.5" spans="1:13">
      <c r="A443" s="1" t="s">
        <v>1975</v>
      </c>
      <c r="B443" s="1" t="s">
        <v>13</v>
      </c>
      <c r="C443" s="4" t="s">
        <v>2152</v>
      </c>
      <c r="D443" s="1" t="s">
        <v>2153</v>
      </c>
      <c r="E443" s="1" t="s">
        <v>2154</v>
      </c>
      <c r="F443" s="4" t="s">
        <v>17</v>
      </c>
      <c r="G443" s="1" t="s">
        <v>18</v>
      </c>
      <c r="H443" s="1" t="s">
        <v>19</v>
      </c>
      <c r="I443" s="1" t="s">
        <v>20</v>
      </c>
      <c r="J443" s="1" t="s">
        <v>2155</v>
      </c>
      <c r="K443" s="1" t="s">
        <v>22</v>
      </c>
      <c r="L443" s="1" t="str">
        <f>HYPERLINK("https://files.afu.se/Downloads/Transcripts/Skeptic%20Zone%20(Richard%20Saunders)/2016 07 10 - skepticzonepodcast - The Skeptic Zone %23191 - 16.June.2012_Zar2_1HeFZc - transcript (automated).pdf","Transcript Link")</f>
        <v>Transcript Link</v>
      </c>
      <c r="M443" s="2" t="str">
        <f>HYPERLINK("https://files.afu.se/Downloads/Transcripts/Skeptic%20Zone%20(Richard%20Saunders)/2016 07 10 - skepticzonepodcast - The Skeptic Zone %23191 - 16.June.2012_Zar2_1HeFZc - transcript (automated).pdf","Transcript Link")</f>
        <v>Transcript Link</v>
      </c>
    </row>
    <row r="444" ht="409.5" spans="1:13">
      <c r="A444" s="1" t="s">
        <v>1975</v>
      </c>
      <c r="B444" s="1" t="s">
        <v>13</v>
      </c>
      <c r="C444" s="4" t="s">
        <v>2156</v>
      </c>
      <c r="D444" s="1" t="s">
        <v>2157</v>
      </c>
      <c r="E444" s="1" t="s">
        <v>2158</v>
      </c>
      <c r="F444" s="4" t="s">
        <v>17</v>
      </c>
      <c r="G444" s="1" t="s">
        <v>18</v>
      </c>
      <c r="H444" s="1" t="s">
        <v>19</v>
      </c>
      <c r="I444" s="1" t="s">
        <v>20</v>
      </c>
      <c r="J444" s="1" t="s">
        <v>2159</v>
      </c>
      <c r="K444" s="1" t="s">
        <v>22</v>
      </c>
      <c r="L444" s="1" t="str">
        <f>HYPERLINK("https://files.afu.se/Downloads/Transcripts/Skeptic%20Zone%20(Richard%20Saunders)/2016 07 10 - skepticzonepodcast - The Skeptic Zone %23121 - 11.Feb.2011_aZQ2YGQocXU - transcript (automated).pdf","Transcript Link")</f>
        <v>Transcript Link</v>
      </c>
      <c r="M444" s="2" t="str">
        <f>HYPERLINK("https://files.afu.se/Downloads/Transcripts/Skeptic%20Zone%20(Richard%20Saunders)/2016 07 10 - skepticzonepodcast - The Skeptic Zone %23121 - 11.Feb.2011_aZQ2YGQocXU - transcript (automated).pdf","Transcript Link")</f>
        <v>Transcript Link</v>
      </c>
    </row>
    <row r="445" ht="409.5" spans="1:13">
      <c r="A445" s="1" t="s">
        <v>1975</v>
      </c>
      <c r="B445" s="1" t="s">
        <v>13</v>
      </c>
      <c r="C445" s="4" t="s">
        <v>2160</v>
      </c>
      <c r="D445" s="1" t="s">
        <v>2161</v>
      </c>
      <c r="E445" s="1" t="s">
        <v>2162</v>
      </c>
      <c r="F445" s="4" t="s">
        <v>17</v>
      </c>
      <c r="G445" s="1" t="s">
        <v>18</v>
      </c>
      <c r="H445" s="1" t="s">
        <v>19</v>
      </c>
      <c r="I445" s="1" t="s">
        <v>20</v>
      </c>
      <c r="J445" s="1" t="s">
        <v>2163</v>
      </c>
      <c r="K445" s="1" t="s">
        <v>22</v>
      </c>
      <c r="L445" s="1" t="str">
        <f>HYPERLINK("https://files.afu.se/Downloads/Transcripts/Skeptic%20Zone%20(Richard%20Saunders)/2016 07 10 - skepticzonepodcast - The Skeptic Zone %23118 - 21.Jan.2011_Xh7EOHH-quI - transcript (automated).pdf","Transcript Link")</f>
        <v>Transcript Link</v>
      </c>
      <c r="M445" s="2" t="str">
        <f>HYPERLINK("https://files.afu.se/Downloads/Transcripts/Skeptic%20Zone%20(Richard%20Saunders)/2016 07 10 - skepticzonepodcast - The Skeptic Zone %23118 - 21.Jan.2011_Xh7EOHH-quI - transcript (automated).pdf","Transcript Link")</f>
        <v>Transcript Link</v>
      </c>
    </row>
    <row r="446" ht="150" spans="1:13">
      <c r="A446" s="1" t="s">
        <v>1975</v>
      </c>
      <c r="B446" s="1" t="s">
        <v>13</v>
      </c>
      <c r="C446" s="4" t="s">
        <v>2164</v>
      </c>
      <c r="D446" s="1" t="s">
        <v>2165</v>
      </c>
      <c r="E446" s="1" t="s">
        <v>2166</v>
      </c>
      <c r="F446" s="4" t="s">
        <v>17</v>
      </c>
      <c r="G446" s="1" t="s">
        <v>18</v>
      </c>
      <c r="H446" s="1" t="s">
        <v>19</v>
      </c>
      <c r="I446" s="1" t="s">
        <v>20</v>
      </c>
      <c r="J446" s="1" t="s">
        <v>2167</v>
      </c>
      <c r="K446" s="1" t="s">
        <v>22</v>
      </c>
      <c r="L446" s="1" t="str">
        <f>HYPERLINK("https://files.afu.se/Downloads/Transcripts/Skeptic%20Zone%20(Richard%20Saunders)/2016 07 10 - skepticzonepodcast - The Skeptic Zone %23135 - 21.May.2011_imaEbWUYqAo - transcript (automated).pdf","Transcript Link")</f>
        <v>Transcript Link</v>
      </c>
      <c r="M446" s="2" t="str">
        <f>HYPERLINK("https://files.afu.se/Downloads/Transcripts/Skeptic%20Zone%20(Richard%20Saunders)/2016 07 10 - skepticzonepodcast - The Skeptic Zone %23135 - 21.May.2011_imaEbWUYqAo - transcript (automated).pdf","Transcript Link")</f>
        <v>Transcript Link</v>
      </c>
    </row>
    <row r="447" ht="150" spans="1:13">
      <c r="A447" s="1" t="s">
        <v>1975</v>
      </c>
      <c r="B447" s="1" t="s">
        <v>13</v>
      </c>
      <c r="C447" s="4" t="s">
        <v>2168</v>
      </c>
      <c r="D447" s="1" t="s">
        <v>2169</v>
      </c>
      <c r="E447" s="1" t="s">
        <v>2170</v>
      </c>
      <c r="F447" s="4" t="s">
        <v>17</v>
      </c>
      <c r="G447" s="1" t="s">
        <v>18</v>
      </c>
      <c r="H447" s="1" t="s">
        <v>19</v>
      </c>
      <c r="I447" s="1" t="s">
        <v>20</v>
      </c>
      <c r="J447" s="1" t="s">
        <v>2171</v>
      </c>
      <c r="K447" s="1" t="s">
        <v>22</v>
      </c>
      <c r="L447" s="1" t="str">
        <f>HYPERLINK("https://files.afu.se/Downloads/Transcripts/Skeptic%20Zone%20(Richard%20Saunders)/2016 07 10 - skepticzonepodcast - The Skeptic Zone %23128 - 1.April.2011_ZnktQYv1UGI - transcript (automated).pdf","Transcript Link")</f>
        <v>Transcript Link</v>
      </c>
      <c r="M447" s="2" t="str">
        <f>HYPERLINK("https://files.afu.se/Downloads/Transcripts/Skeptic%20Zone%20(Richard%20Saunders)/2016 07 10 - skepticzonepodcast - The Skeptic Zone %23128 - 1.April.2011_ZnktQYv1UGI - transcript (automated).pdf","Transcript Link")</f>
        <v>Transcript Link</v>
      </c>
    </row>
    <row r="448" ht="225" spans="1:13">
      <c r="A448" s="1" t="s">
        <v>1975</v>
      </c>
      <c r="B448" s="1" t="s">
        <v>13</v>
      </c>
      <c r="C448" s="4" t="s">
        <v>2172</v>
      </c>
      <c r="D448" s="1" t="s">
        <v>2173</v>
      </c>
      <c r="E448" s="1" t="s">
        <v>2174</v>
      </c>
      <c r="F448" s="4" t="s">
        <v>17</v>
      </c>
      <c r="G448" s="1" t="s">
        <v>18</v>
      </c>
      <c r="H448" s="1" t="s">
        <v>19</v>
      </c>
      <c r="I448" s="1" t="s">
        <v>20</v>
      </c>
      <c r="J448" s="1" t="s">
        <v>2175</v>
      </c>
      <c r="K448" s="1" t="s">
        <v>22</v>
      </c>
      <c r="L448" s="1" t="str">
        <f>HYPERLINK("https://files.afu.se/Downloads/Transcripts/Skeptic%20Zone%20(Richard%20Saunders)/2016 07 10 - skepticzonepodcast - The Skeptic Zone %23167 - 31.Dec.2011_QHIQV4xpeN0 - transcript (automated).pdf","Transcript Link")</f>
        <v>Transcript Link</v>
      </c>
      <c r="M448" s="2" t="str">
        <f>HYPERLINK("https://files.afu.se/Downloads/Transcripts/Skeptic%20Zone%20(Richard%20Saunders)/2016 07 10 - skepticzonepodcast - The Skeptic Zone %23167 - 31.Dec.2011_QHIQV4xpeN0 - transcript (automated).pdf","Transcript Link")</f>
        <v>Transcript Link</v>
      </c>
    </row>
    <row r="449" ht="210" spans="1:13">
      <c r="A449" s="1" t="s">
        <v>1975</v>
      </c>
      <c r="B449" s="1" t="s">
        <v>13</v>
      </c>
      <c r="C449" s="4" t="s">
        <v>2176</v>
      </c>
      <c r="D449" s="1" t="s">
        <v>2177</v>
      </c>
      <c r="E449" s="1" t="s">
        <v>2178</v>
      </c>
      <c r="F449" s="4" t="s">
        <v>17</v>
      </c>
      <c r="G449" s="1" t="s">
        <v>18</v>
      </c>
      <c r="H449" s="1" t="s">
        <v>19</v>
      </c>
      <c r="I449" s="1" t="s">
        <v>20</v>
      </c>
      <c r="J449" s="1" t="s">
        <v>2179</v>
      </c>
      <c r="K449" s="1" t="s">
        <v>22</v>
      </c>
      <c r="L449" s="1" t="str">
        <f>HYPERLINK("https://files.afu.se/Downloads/Transcripts/Skeptic%20Zone%20(Richard%20Saunders)/2016 07 10 - skepticzonepodcast - The Skeptic Zone %23132 - 29.April.2011https   www.youtube.com _r_ALRZq9vNg - transcript (automated).pdf","Transcript Link")</f>
        <v>Transcript Link</v>
      </c>
      <c r="M449" s="2" t="str">
        <f>HYPERLINK("https://files.afu.se/Downloads/Transcripts/Skeptic%20Zone%20(Richard%20Saunders)/2016 07 10 - skepticzonepodcast - The Skeptic Zone %23132 - 29.April.2011https   www.youtube.com _r_ALRZq9vNg - transcript (automated).pdf","Transcript Link")</f>
        <v>Transcript Link</v>
      </c>
    </row>
    <row r="450" ht="409.5" spans="1:13">
      <c r="A450" s="1" t="s">
        <v>1975</v>
      </c>
      <c r="B450" s="1" t="s">
        <v>13</v>
      </c>
      <c r="C450" s="4" t="s">
        <v>2180</v>
      </c>
      <c r="D450" s="1" t="s">
        <v>2181</v>
      </c>
      <c r="E450" s="1" t="s">
        <v>2182</v>
      </c>
      <c r="F450" s="4" t="s">
        <v>17</v>
      </c>
      <c r="G450" s="1" t="s">
        <v>18</v>
      </c>
      <c r="H450" s="1" t="s">
        <v>19</v>
      </c>
      <c r="I450" s="1" t="s">
        <v>20</v>
      </c>
      <c r="J450" s="1" t="s">
        <v>2183</v>
      </c>
      <c r="K450" s="1" t="s">
        <v>22</v>
      </c>
      <c r="L450" s="1" t="str">
        <f>HYPERLINK("https://files.afu.se/Downloads/Transcripts/Skeptic%20Zone%20(Richard%20Saunders)/2016 07 10 - skepticzonepodcast - The Skeptic Zone %23116 - 7.Jan.2011_1WYh3lLysFs - transcript (automated).pdf","Transcript Link")</f>
        <v>Transcript Link</v>
      </c>
      <c r="M450" s="2" t="str">
        <f>HYPERLINK("https://files.afu.se/Downloads/Transcripts/Skeptic%20Zone%20(Richard%20Saunders)/2016 07 10 - skepticzonepodcast - The Skeptic Zone %23116 - 7.Jan.2011_1WYh3lLysFs - transcript (automated).pdf","Transcript Link")</f>
        <v>Transcript Link</v>
      </c>
    </row>
    <row r="451" ht="315" spans="1:13">
      <c r="A451" s="1" t="s">
        <v>1975</v>
      </c>
      <c r="B451" s="1" t="s">
        <v>13</v>
      </c>
      <c r="C451" s="4" t="s">
        <v>2184</v>
      </c>
      <c r="D451" s="1" t="s">
        <v>2185</v>
      </c>
      <c r="E451" s="1" t="s">
        <v>2186</v>
      </c>
      <c r="F451" s="4" t="s">
        <v>17</v>
      </c>
      <c r="G451" s="1" t="s">
        <v>18</v>
      </c>
      <c r="H451" s="1" t="s">
        <v>19</v>
      </c>
      <c r="I451" s="1" t="s">
        <v>20</v>
      </c>
      <c r="J451" s="1" t="s">
        <v>2187</v>
      </c>
      <c r="K451" s="1" t="s">
        <v>22</v>
      </c>
      <c r="L451" s="1" t="str">
        <f>HYPERLINK("https://files.afu.se/Downloads/Transcripts/Skeptic%20Zone%20(Richard%20Saunders)/2016 07 10 - skepticzonepodcast - The Skeptic Zone %23151 - 10.Sep.2011_WRELT8PGgwI - transcript (automated).pdf","Transcript Link")</f>
        <v>Transcript Link</v>
      </c>
      <c r="M451" s="2" t="str">
        <f>HYPERLINK("https://files.afu.se/Downloads/Transcripts/Skeptic%20Zone%20(Richard%20Saunders)/2016 07 10 - skepticzonepodcast - The Skeptic Zone %23151 - 10.Sep.2011_WRELT8PGgwI - transcript (automated).pdf","Transcript Link")</f>
        <v>Transcript Link</v>
      </c>
    </row>
    <row r="452" ht="255" spans="1:13">
      <c r="A452" s="1" t="s">
        <v>1975</v>
      </c>
      <c r="B452" s="1" t="s">
        <v>13</v>
      </c>
      <c r="C452" s="4" t="s">
        <v>2188</v>
      </c>
      <c r="D452" s="1" t="s">
        <v>2189</v>
      </c>
      <c r="E452" s="1" t="s">
        <v>2190</v>
      </c>
      <c r="F452" s="4" t="s">
        <v>17</v>
      </c>
      <c r="G452" s="1" t="s">
        <v>18</v>
      </c>
      <c r="H452" s="1" t="s">
        <v>19</v>
      </c>
      <c r="I452" s="1" t="s">
        <v>20</v>
      </c>
      <c r="J452" s="1" t="s">
        <v>2191</v>
      </c>
      <c r="K452" s="1" t="s">
        <v>22</v>
      </c>
      <c r="L452" s="1" t="str">
        <f>HYPERLINK("https://files.afu.se/Downloads/Transcripts/Skeptic%20Zone%20(Richard%20Saunders)/2016 07 10 - skepticzonepodcast - The Skeptic Zone %23187 - 19.May.2012_Lsd5QxiIf54 - transcript (automated).pdf","Transcript Link")</f>
        <v>Transcript Link</v>
      </c>
      <c r="M452" s="2" t="str">
        <f>HYPERLINK("https://files.afu.se/Downloads/Transcripts/Skeptic%20Zone%20(Richard%20Saunders)/2016 07 10 - skepticzonepodcast - The Skeptic Zone %23187 - 19.May.2012_Lsd5QxiIf54 - transcript (automated).pdf","Transcript Link")</f>
        <v>Transcript Link</v>
      </c>
    </row>
    <row r="453" ht="225" spans="1:13">
      <c r="A453" s="1" t="s">
        <v>1975</v>
      </c>
      <c r="B453" s="1" t="s">
        <v>13</v>
      </c>
      <c r="C453" s="4" t="s">
        <v>2192</v>
      </c>
      <c r="D453" s="1" t="s">
        <v>2193</v>
      </c>
      <c r="E453" s="1" t="s">
        <v>2194</v>
      </c>
      <c r="F453" s="4" t="s">
        <v>17</v>
      </c>
      <c r="G453" s="1" t="s">
        <v>18</v>
      </c>
      <c r="H453" s="1" t="s">
        <v>19</v>
      </c>
      <c r="I453" s="1" t="s">
        <v>20</v>
      </c>
      <c r="J453" s="1" t="s">
        <v>2195</v>
      </c>
      <c r="K453" s="1" t="s">
        <v>22</v>
      </c>
      <c r="L453" s="1" t="str">
        <f>HYPERLINK("https://files.afu.se/Downloads/Transcripts/Skeptic%20Zone%20(Richard%20Saunders)/2016 07 10 - skepticzonepodcast - The Skeptic Zone %23190 - 9.June.2012_251JjjL5Zrk - transcript (automated).pdf","Transcript Link")</f>
        <v>Transcript Link</v>
      </c>
      <c r="M453" s="2" t="str">
        <f>HYPERLINK("https://files.afu.se/Downloads/Transcripts/Skeptic%20Zone%20(Richard%20Saunders)/2016 07 10 - skepticzonepodcast - The Skeptic Zone %23190 - 9.June.2012_251JjjL5Zrk - transcript (automated).pdf","Transcript Link")</f>
        <v>Transcript Link</v>
      </c>
    </row>
    <row r="454" ht="150" spans="1:13">
      <c r="A454" s="1" t="s">
        <v>1975</v>
      </c>
      <c r="B454" s="1" t="s">
        <v>13</v>
      </c>
      <c r="C454" s="4" t="s">
        <v>2196</v>
      </c>
      <c r="D454" s="1" t="s">
        <v>2197</v>
      </c>
      <c r="E454" s="1" t="s">
        <v>2198</v>
      </c>
      <c r="F454" s="4" t="s">
        <v>17</v>
      </c>
      <c r="G454" s="1" t="s">
        <v>18</v>
      </c>
      <c r="H454" s="1" t="s">
        <v>19</v>
      </c>
      <c r="I454" s="1" t="s">
        <v>20</v>
      </c>
      <c r="J454" s="1" t="s">
        <v>2199</v>
      </c>
      <c r="K454" s="1" t="s">
        <v>22</v>
      </c>
      <c r="L454" s="1" t="str">
        <f>HYPERLINK("https://files.afu.se/Downloads/Transcripts/Skeptic%20Zone%20(Richard%20Saunders)/2016 07 10 - skepticzonepodcast - The Skeptic Zone %23149 - 27.Aug.2011_1vSOwZuCuZc - transcript (automated).pdf","Transcript Link")</f>
        <v>Transcript Link</v>
      </c>
      <c r="M454" s="2" t="str">
        <f>HYPERLINK("https://files.afu.se/Downloads/Transcripts/Skeptic%20Zone%20(Richard%20Saunders)/2016 07 10 - skepticzonepodcast - The Skeptic Zone %23149 - 27.Aug.2011_1vSOwZuCuZc - transcript (automated).pdf","Transcript Link")</f>
        <v>Transcript Link</v>
      </c>
    </row>
    <row r="455" ht="330" spans="1:13">
      <c r="A455" s="1" t="s">
        <v>1975</v>
      </c>
      <c r="B455" s="1" t="s">
        <v>13</v>
      </c>
      <c r="C455" s="4" t="s">
        <v>2200</v>
      </c>
      <c r="D455" s="1" t="s">
        <v>2201</v>
      </c>
      <c r="E455" s="1" t="s">
        <v>2202</v>
      </c>
      <c r="F455" s="4" t="s">
        <v>17</v>
      </c>
      <c r="G455" s="1" t="s">
        <v>18</v>
      </c>
      <c r="H455" s="1" t="s">
        <v>19</v>
      </c>
      <c r="I455" s="1" t="s">
        <v>20</v>
      </c>
      <c r="J455" s="1" t="s">
        <v>2203</v>
      </c>
      <c r="K455" s="1" t="s">
        <v>22</v>
      </c>
      <c r="L455" s="1" t="str">
        <f>HYPERLINK("https://files.afu.se/Downloads/Transcripts/Skeptic%20Zone%20(Richard%20Saunders)/2016 07 10 - skepticzonepodcast - The Skeptic Zone %23184 - 28.Apr.2012_L-CHelqBS8k - transcript (automated).pdf","Transcript Link")</f>
        <v>Transcript Link</v>
      </c>
      <c r="M455" s="2" t="str">
        <f>HYPERLINK("https://files.afu.se/Downloads/Transcripts/Skeptic%20Zone%20(Richard%20Saunders)/2016 07 10 - skepticzonepodcast - The Skeptic Zone %23184 - 28.Apr.2012_L-CHelqBS8k - transcript (automated).pdf","Transcript Link")</f>
        <v>Transcript Link</v>
      </c>
    </row>
    <row r="456" ht="150" spans="1:13">
      <c r="A456" s="1" t="s">
        <v>1975</v>
      </c>
      <c r="B456" s="1" t="s">
        <v>13</v>
      </c>
      <c r="C456" s="4" t="s">
        <v>2204</v>
      </c>
      <c r="D456" s="1" t="s">
        <v>2205</v>
      </c>
      <c r="E456" s="1" t="s">
        <v>2206</v>
      </c>
      <c r="F456" s="4" t="s">
        <v>17</v>
      </c>
      <c r="G456" s="1" t="s">
        <v>18</v>
      </c>
      <c r="H456" s="1" t="s">
        <v>19</v>
      </c>
      <c r="I456" s="1" t="s">
        <v>20</v>
      </c>
      <c r="J456" s="1" t="s">
        <v>2207</v>
      </c>
      <c r="K456" s="1" t="s">
        <v>22</v>
      </c>
      <c r="L456" s="1" t="str">
        <f>HYPERLINK("https://files.afu.se/Downloads/Transcripts/Skeptic%20Zone%20(Richard%20Saunders)/2016 07 10 - skepticzonepodcast - The Skeptic Zone %23108 - 12.Nov.2010_Fa4TccCTgAM - transcript (automated).pdf","Transcript Link")</f>
        <v>Transcript Link</v>
      </c>
      <c r="M456" s="2" t="str">
        <f>HYPERLINK("https://files.afu.se/Downloads/Transcripts/Skeptic%20Zone%20(Richard%20Saunders)/2016 07 10 - skepticzonepodcast - The Skeptic Zone %23108 - 12.Nov.2010_Fa4TccCTgAM - transcript (automated).pdf","Transcript Link")</f>
        <v>Transcript Link</v>
      </c>
    </row>
    <row r="457" ht="150" spans="1:13">
      <c r="A457" s="1" t="s">
        <v>1975</v>
      </c>
      <c r="B457" s="1" t="s">
        <v>13</v>
      </c>
      <c r="C457" s="4" t="s">
        <v>2208</v>
      </c>
      <c r="D457" s="1" t="s">
        <v>2209</v>
      </c>
      <c r="E457" s="1" t="s">
        <v>2210</v>
      </c>
      <c r="F457" s="4" t="s">
        <v>17</v>
      </c>
      <c r="G457" s="1" t="s">
        <v>18</v>
      </c>
      <c r="H457" s="1" t="s">
        <v>19</v>
      </c>
      <c r="I457" s="1" t="s">
        <v>20</v>
      </c>
      <c r="J457" s="1" t="s">
        <v>2211</v>
      </c>
      <c r="K457" s="1" t="s">
        <v>22</v>
      </c>
      <c r="L457" s="1" t="str">
        <f>HYPERLINK("https://files.afu.se/Downloads/Transcripts/Skeptic%20Zone%20(Richard%20Saunders)/2016 07 10 - skepticzonepodcast - The Skeptic Zone %23122 - 18.Feb.2011_XDa8nahkrAk - transcript (automated).pdf","Transcript Link")</f>
        <v>Transcript Link</v>
      </c>
      <c r="M457" s="2" t="str">
        <f>HYPERLINK("https://files.afu.se/Downloads/Transcripts/Skeptic%20Zone%20(Richard%20Saunders)/2016 07 10 - skepticzonepodcast - The Skeptic Zone %23122 - 18.Feb.2011_XDa8nahkrAk - transcript (automated).pdf","Transcript Link")</f>
        <v>Transcript Link</v>
      </c>
    </row>
    <row r="458" ht="285" spans="1:13">
      <c r="A458" s="1" t="s">
        <v>1975</v>
      </c>
      <c r="B458" s="1" t="s">
        <v>13</v>
      </c>
      <c r="C458" s="4" t="s">
        <v>2212</v>
      </c>
      <c r="D458" s="1" t="s">
        <v>2213</v>
      </c>
      <c r="E458" s="1" t="s">
        <v>2214</v>
      </c>
      <c r="F458" s="4" t="s">
        <v>17</v>
      </c>
      <c r="G458" s="1" t="s">
        <v>18</v>
      </c>
      <c r="H458" s="1" t="s">
        <v>19</v>
      </c>
      <c r="I458" s="1" t="s">
        <v>20</v>
      </c>
      <c r="J458" s="1" t="s">
        <v>2215</v>
      </c>
      <c r="K458" s="1" t="s">
        <v>22</v>
      </c>
      <c r="L458" s="1" t="str">
        <f>HYPERLINK("https://files.afu.se/Downloads/Transcripts/Skeptic%20Zone%20(Richard%20Saunders)/2016 07 10 - skepticzonepodcast - The Skeptic Zone %23140 - 25.June.2011_arU719vKj4s - transcript (automated).pdf","Transcript Link")</f>
        <v>Transcript Link</v>
      </c>
      <c r="M458" s="2" t="str">
        <f>HYPERLINK("https://files.afu.se/Downloads/Transcripts/Skeptic%20Zone%20(Richard%20Saunders)/2016 07 10 - skepticzonepodcast - The Skeptic Zone %23140 - 25.June.2011_arU719vKj4s - transcript (automated).pdf","Transcript Link")</f>
        <v>Transcript Link</v>
      </c>
    </row>
    <row r="459" ht="150" spans="1:13">
      <c r="A459" s="1" t="s">
        <v>1975</v>
      </c>
      <c r="B459" s="1" t="s">
        <v>13</v>
      </c>
      <c r="C459" s="4" t="s">
        <v>2216</v>
      </c>
      <c r="D459" s="1" t="s">
        <v>2217</v>
      </c>
      <c r="E459" s="1" t="s">
        <v>2218</v>
      </c>
      <c r="F459" s="4" t="s">
        <v>17</v>
      </c>
      <c r="G459" s="1" t="s">
        <v>18</v>
      </c>
      <c r="H459" s="1" t="s">
        <v>19</v>
      </c>
      <c r="I459" s="1" t="s">
        <v>20</v>
      </c>
      <c r="J459" s="1" t="s">
        <v>2219</v>
      </c>
      <c r="K459" s="1" t="s">
        <v>22</v>
      </c>
      <c r="L459" s="1" t="str">
        <f>HYPERLINK("https://files.afu.se/Downloads/Transcripts/Skeptic%20Zone%20(Richard%20Saunders)/2016 07 10 - skepticzonepodcast - The Skeptic Zone %23139 - 18.June.2011_kDEnjjmXTgo - transcript (automated).pdf","Transcript Link")</f>
        <v>Transcript Link</v>
      </c>
      <c r="M459" s="2" t="str">
        <f>HYPERLINK("https://files.afu.se/Downloads/Transcripts/Skeptic%20Zone%20(Richard%20Saunders)/2016 07 10 - skepticzonepodcast - The Skeptic Zone %23139 - 18.June.2011_kDEnjjmXTgo - transcript (automated).pdf","Transcript Link")</f>
        <v>Transcript Link</v>
      </c>
    </row>
    <row r="460" ht="225" spans="1:13">
      <c r="A460" s="1" t="s">
        <v>1975</v>
      </c>
      <c r="B460" s="1" t="s">
        <v>13</v>
      </c>
      <c r="C460" s="4" t="s">
        <v>2220</v>
      </c>
      <c r="D460" s="1" t="s">
        <v>2221</v>
      </c>
      <c r="E460" s="1" t="s">
        <v>2222</v>
      </c>
      <c r="F460" s="4" t="s">
        <v>17</v>
      </c>
      <c r="G460" s="1" t="s">
        <v>18</v>
      </c>
      <c r="H460" s="1" t="s">
        <v>19</v>
      </c>
      <c r="I460" s="1" t="s">
        <v>20</v>
      </c>
      <c r="J460" s="1" t="s">
        <v>2223</v>
      </c>
      <c r="K460" s="1" t="s">
        <v>22</v>
      </c>
      <c r="L460" s="1" t="str">
        <f>HYPERLINK("https://files.afu.se/Downloads/Transcripts/Skeptic%20Zone%20(Richard%20Saunders)/2016 07 10 - skepticzonepodcast - The Skeptic Zone %23180 - 31.Mar.2012_n9AFn_ZAWqA - transcript (automated).pdf","Transcript Link")</f>
        <v>Transcript Link</v>
      </c>
      <c r="M460" s="2" t="str">
        <f>HYPERLINK("https://files.afu.se/Downloads/Transcripts/Skeptic%20Zone%20(Richard%20Saunders)/2016 07 10 - skepticzonepodcast - The Skeptic Zone %23180 - 31.Mar.2012_n9AFn_ZAWqA - transcript (automated).pdf","Transcript Link")</f>
        <v>Transcript Link</v>
      </c>
    </row>
    <row r="461" ht="345" spans="1:13">
      <c r="A461" s="1" t="s">
        <v>1975</v>
      </c>
      <c r="B461" s="1" t="s">
        <v>13</v>
      </c>
      <c r="C461" s="4" t="s">
        <v>2224</v>
      </c>
      <c r="D461" s="1" t="s">
        <v>2225</v>
      </c>
      <c r="E461" s="1" t="s">
        <v>2226</v>
      </c>
      <c r="F461" s="4" t="s">
        <v>17</v>
      </c>
      <c r="G461" s="1" t="s">
        <v>18</v>
      </c>
      <c r="H461" s="1" t="s">
        <v>19</v>
      </c>
      <c r="I461" s="1" t="s">
        <v>20</v>
      </c>
      <c r="J461" s="1" t="s">
        <v>2227</v>
      </c>
      <c r="K461" s="1" t="s">
        <v>22</v>
      </c>
      <c r="L461" s="1" t="str">
        <f>HYPERLINK("https://files.afu.se/Downloads/Transcripts/Skeptic%20Zone%20(Richard%20Saunders)/2016 07 10 - skepticzonepodcast - The Skeptic Zone %23195 - 14.July.2012_tFiHzFMbnls - transcript (automated).pdf","Transcript Link")</f>
        <v>Transcript Link</v>
      </c>
      <c r="M461" s="2" t="str">
        <f>HYPERLINK("https://files.afu.se/Downloads/Transcripts/Skeptic%20Zone%20(Richard%20Saunders)/2016 07 10 - skepticzonepodcast - The Skeptic Zone %23195 - 14.July.2012_tFiHzFMbnls - transcript (automated).pdf","Transcript Link")</f>
        <v>Transcript Link</v>
      </c>
    </row>
    <row r="462" ht="315" spans="1:13">
      <c r="A462" s="1" t="s">
        <v>1975</v>
      </c>
      <c r="B462" s="1" t="s">
        <v>13</v>
      </c>
      <c r="C462" s="4" t="s">
        <v>2228</v>
      </c>
      <c r="D462" s="1" t="s">
        <v>2229</v>
      </c>
      <c r="E462" s="1" t="s">
        <v>2230</v>
      </c>
      <c r="F462" s="4" t="s">
        <v>17</v>
      </c>
      <c r="G462" s="1" t="s">
        <v>18</v>
      </c>
      <c r="H462" s="1" t="s">
        <v>19</v>
      </c>
      <c r="I462" s="1" t="s">
        <v>20</v>
      </c>
      <c r="J462" s="1" t="s">
        <v>2231</v>
      </c>
      <c r="K462" s="1" t="s">
        <v>22</v>
      </c>
      <c r="L462" s="1" t="str">
        <f>HYPERLINK("https://files.afu.se/Downloads/Transcripts/Skeptic%20Zone%20(Richard%20Saunders)/2016 07 10 - skepticzonepodcast - The Skeptic Zone %23164 - 10.Dec.2011_CMyHmZ-HAKc - transcript (automated).pdf","Transcript Link")</f>
        <v>Transcript Link</v>
      </c>
      <c r="M462" s="2" t="str">
        <f>HYPERLINK("https://files.afu.se/Downloads/Transcripts/Skeptic%20Zone%20(Richard%20Saunders)/2016 07 10 - skepticzonepodcast - The Skeptic Zone %23164 - 10.Dec.2011_CMyHmZ-HAKc - transcript (automated).pdf","Transcript Link")</f>
        <v>Transcript Link</v>
      </c>
    </row>
    <row r="463" ht="150" spans="1:13">
      <c r="A463" s="1" t="s">
        <v>1975</v>
      </c>
      <c r="B463" s="1" t="s">
        <v>13</v>
      </c>
      <c r="C463" s="4" t="s">
        <v>2232</v>
      </c>
      <c r="D463" s="1" t="s">
        <v>2233</v>
      </c>
      <c r="E463" s="1" t="s">
        <v>2234</v>
      </c>
      <c r="F463" s="4" t="s">
        <v>17</v>
      </c>
      <c r="G463" s="1" t="s">
        <v>18</v>
      </c>
      <c r="H463" s="1" t="s">
        <v>19</v>
      </c>
      <c r="I463" s="1" t="s">
        <v>20</v>
      </c>
      <c r="J463" s="1" t="s">
        <v>2235</v>
      </c>
      <c r="K463" s="1" t="s">
        <v>22</v>
      </c>
      <c r="L463" s="1" t="str">
        <f>HYPERLINK("https://files.afu.se/Downloads/Transcripts/Skeptic%20Zone%20(Richard%20Saunders)/2016 07 10 - skepticzonepodcast - The Skeptic Zone %23137 - 3.June.2011_G-NpaPTYLcs - transcript (automated).pdf","Transcript Link")</f>
        <v>Transcript Link</v>
      </c>
      <c r="M463" s="2" t="str">
        <f>HYPERLINK("https://files.afu.se/Downloads/Transcripts/Skeptic%20Zone%20(Richard%20Saunders)/2016 07 10 - skepticzonepodcast - The Skeptic Zone %23137 - 3.June.2011_G-NpaPTYLcs - transcript (automated).pdf","Transcript Link")</f>
        <v>Transcript Link</v>
      </c>
    </row>
    <row r="464" ht="165" spans="1:13">
      <c r="A464" s="1" t="s">
        <v>1975</v>
      </c>
      <c r="B464" s="1" t="s">
        <v>13</v>
      </c>
      <c r="C464" s="4" t="s">
        <v>2236</v>
      </c>
      <c r="D464" s="1" t="s">
        <v>2237</v>
      </c>
      <c r="E464" s="1" t="s">
        <v>2238</v>
      </c>
      <c r="F464" s="4" t="s">
        <v>17</v>
      </c>
      <c r="G464" s="1" t="s">
        <v>18</v>
      </c>
      <c r="H464" s="1" t="s">
        <v>19</v>
      </c>
      <c r="I464" s="1" t="s">
        <v>20</v>
      </c>
      <c r="J464" s="1" t="s">
        <v>2239</v>
      </c>
      <c r="K464" s="1" t="s">
        <v>22</v>
      </c>
      <c r="L464" s="1" t="str">
        <f>HYPERLINK("https://files.afu.se/Downloads/Transcripts/Skeptic%20Zone%20(Richard%20Saunders)/2016 07 10 - skepticzonepodcast - The Skeptic Zone %23161 - 19.Nov.2011_jtSWyQJCW6M - transcript (automated).pdf","Transcript Link")</f>
        <v>Transcript Link</v>
      </c>
      <c r="M464" s="2" t="str">
        <f>HYPERLINK("https://files.afu.se/Downloads/Transcripts/Skeptic%20Zone%20(Richard%20Saunders)/2016 07 10 - skepticzonepodcast - The Skeptic Zone %23161 - 19.Nov.2011_jtSWyQJCW6M - transcript (automated).pdf","Transcript Link")</f>
        <v>Transcript Link</v>
      </c>
    </row>
    <row r="465" ht="360" spans="1:13">
      <c r="A465" s="1" t="s">
        <v>1975</v>
      </c>
      <c r="B465" s="1" t="s">
        <v>13</v>
      </c>
      <c r="C465" s="4" t="s">
        <v>2240</v>
      </c>
      <c r="D465" s="1" t="s">
        <v>2241</v>
      </c>
      <c r="E465" s="1" t="s">
        <v>2242</v>
      </c>
      <c r="F465" s="4" t="s">
        <v>17</v>
      </c>
      <c r="G465" s="1" t="s">
        <v>18</v>
      </c>
      <c r="H465" s="1" t="s">
        <v>19</v>
      </c>
      <c r="I465" s="1" t="s">
        <v>20</v>
      </c>
      <c r="J465" s="1" t="s">
        <v>2243</v>
      </c>
      <c r="K465" s="1" t="s">
        <v>22</v>
      </c>
      <c r="L465" s="1" t="str">
        <f>HYPERLINK("https://files.afu.se/Downloads/Transcripts/Skeptic%20Zone%20(Richard%20Saunders)/2016 07 10 - skepticzonepodcast - The Skeptic Zone %23126 - 18.March.2011_oESa2nqV0Tg - transcript (automated).pdf","Transcript Link")</f>
        <v>Transcript Link</v>
      </c>
      <c r="M465" s="2" t="str">
        <f>HYPERLINK("https://files.afu.se/Downloads/Transcripts/Skeptic%20Zone%20(Richard%20Saunders)/2016 07 10 - skepticzonepodcast - The Skeptic Zone %23126 - 18.March.2011_oESa2nqV0Tg - transcript (automated).pdf","Transcript Link")</f>
        <v>Transcript Link</v>
      </c>
    </row>
    <row r="466" ht="285" spans="1:13">
      <c r="A466" s="1" t="s">
        <v>1975</v>
      </c>
      <c r="B466" s="1" t="s">
        <v>13</v>
      </c>
      <c r="C466" s="4" t="s">
        <v>2244</v>
      </c>
      <c r="D466" s="1" t="s">
        <v>2245</v>
      </c>
      <c r="E466" s="1" t="s">
        <v>2246</v>
      </c>
      <c r="F466" s="4" t="s">
        <v>17</v>
      </c>
      <c r="G466" s="1" t="s">
        <v>18</v>
      </c>
      <c r="H466" s="1" t="s">
        <v>19</v>
      </c>
      <c r="I466" s="1" t="s">
        <v>20</v>
      </c>
      <c r="J466" s="1" t="s">
        <v>2247</v>
      </c>
      <c r="K466" s="1" t="s">
        <v>22</v>
      </c>
      <c r="L466" s="1" t="str">
        <f>HYPERLINK("https://files.afu.se/Downloads/Transcripts/Skeptic%20Zone%20(Richard%20Saunders)/2016 07 10 - skepticzonepodcast - The Skeptic Zone %23145 - 29.July.2011_stHoGXppHx8 - transcript (automated).pdf","Transcript Link")</f>
        <v>Transcript Link</v>
      </c>
      <c r="M466" s="2" t="str">
        <f>HYPERLINK("https://files.afu.se/Downloads/Transcripts/Skeptic%20Zone%20(Richard%20Saunders)/2016 07 10 - skepticzonepodcast - The Skeptic Zone %23145 - 29.July.2011_stHoGXppHx8 - transcript (automated).pdf","Transcript Link")</f>
        <v>Transcript Link</v>
      </c>
    </row>
    <row r="467" ht="150" spans="1:13">
      <c r="A467" s="1" t="s">
        <v>1975</v>
      </c>
      <c r="B467" s="1" t="s">
        <v>13</v>
      </c>
      <c r="C467" s="4" t="s">
        <v>2248</v>
      </c>
      <c r="D467" s="1" t="s">
        <v>2249</v>
      </c>
      <c r="E467" s="1" t="s">
        <v>2250</v>
      </c>
      <c r="F467" s="4" t="s">
        <v>17</v>
      </c>
      <c r="G467" s="1" t="s">
        <v>18</v>
      </c>
      <c r="H467" s="1" t="s">
        <v>19</v>
      </c>
      <c r="I467" s="1" t="s">
        <v>20</v>
      </c>
      <c r="J467" s="1" t="s">
        <v>2251</v>
      </c>
      <c r="K467" s="1" t="s">
        <v>22</v>
      </c>
      <c r="L467" s="1" t="str">
        <f>HYPERLINK("https://files.afu.se/Downloads/Transcripts/Skeptic%20Zone%20(Richard%20Saunders)/2016 07 10 - skepticzonepodcast - The Skeptic Zone %23144 - 23.July.2011_9vN8-w1qFdw - transcript (automated).pdf","Transcript Link")</f>
        <v>Transcript Link</v>
      </c>
      <c r="M467" s="2" t="str">
        <f>HYPERLINK("https://files.afu.se/Downloads/Transcripts/Skeptic%20Zone%20(Richard%20Saunders)/2016 07 10 - skepticzonepodcast - The Skeptic Zone %23144 - 23.July.2011_9vN8-w1qFdw - transcript (automated).pdf","Transcript Link")</f>
        <v>Transcript Link</v>
      </c>
    </row>
    <row r="468" ht="270" spans="1:13">
      <c r="A468" s="1" t="s">
        <v>1975</v>
      </c>
      <c r="B468" s="1" t="s">
        <v>13</v>
      </c>
      <c r="C468" s="4" t="s">
        <v>2252</v>
      </c>
      <c r="D468" s="1" t="s">
        <v>2253</v>
      </c>
      <c r="E468" s="1" t="s">
        <v>2254</v>
      </c>
      <c r="F468" s="4" t="s">
        <v>17</v>
      </c>
      <c r="G468" s="1" t="s">
        <v>18</v>
      </c>
      <c r="H468" s="1" t="s">
        <v>19</v>
      </c>
      <c r="I468" s="1" t="s">
        <v>20</v>
      </c>
      <c r="J468" s="1" t="s">
        <v>2255</v>
      </c>
      <c r="K468" s="1" t="s">
        <v>22</v>
      </c>
      <c r="L468" s="1" t="str">
        <f>HYPERLINK("https://files.afu.se/Downloads/Transcripts/Skeptic%20Zone%20(Richard%20Saunders)/2016 07 10 - skepticzonepodcast - The Skeptic Zone %23198 - 4.Aug.2012_UEax2G0PcSY - transcript (automated).pdf","Transcript Link")</f>
        <v>Transcript Link</v>
      </c>
      <c r="M468" s="2" t="str">
        <f>HYPERLINK("https://files.afu.se/Downloads/Transcripts/Skeptic%20Zone%20(Richard%20Saunders)/2016 07 10 - skepticzonepodcast - The Skeptic Zone %23198 - 4.Aug.2012_UEax2G0PcSY - transcript (automated).pdf","Transcript Link")</f>
        <v>Transcript Link</v>
      </c>
    </row>
    <row r="469" ht="150" spans="1:13">
      <c r="A469" s="1" t="s">
        <v>1975</v>
      </c>
      <c r="B469" s="1" t="s">
        <v>13</v>
      </c>
      <c r="C469" s="4" t="s">
        <v>2256</v>
      </c>
      <c r="D469" s="1" t="s">
        <v>2257</v>
      </c>
      <c r="E469" s="1" t="s">
        <v>2258</v>
      </c>
      <c r="F469" s="4" t="s">
        <v>17</v>
      </c>
      <c r="G469" s="1" t="s">
        <v>18</v>
      </c>
      <c r="H469" s="1" t="s">
        <v>19</v>
      </c>
      <c r="I469" s="1" t="s">
        <v>20</v>
      </c>
      <c r="J469" s="1" t="s">
        <v>2259</v>
      </c>
      <c r="K469" s="1" t="s">
        <v>22</v>
      </c>
      <c r="L469" s="1" t="str">
        <f>HYPERLINK("https://files.afu.se/Downloads/Transcripts/Skeptic%20Zone%20(Richard%20Saunders)/2016 07 10 - skepticzonepodcast - The Skeptic Zone %23138 - 10.June.2011_DC1OHqlFidA - transcript (automated).pdf","Transcript Link")</f>
        <v>Transcript Link</v>
      </c>
      <c r="M469" s="2" t="str">
        <f>HYPERLINK("https://files.afu.se/Downloads/Transcripts/Skeptic%20Zone%20(Richard%20Saunders)/2016 07 10 - skepticzonepodcast - The Skeptic Zone %23138 - 10.June.2011_DC1OHqlFidA - transcript (automated).pdf","Transcript Link")</f>
        <v>Transcript Link</v>
      </c>
    </row>
    <row r="470" ht="345" spans="1:13">
      <c r="A470" s="1" t="s">
        <v>1975</v>
      </c>
      <c r="B470" s="1" t="s">
        <v>13</v>
      </c>
      <c r="C470" s="4" t="s">
        <v>2260</v>
      </c>
      <c r="D470" s="1" t="s">
        <v>2261</v>
      </c>
      <c r="E470" s="1" t="s">
        <v>2262</v>
      </c>
      <c r="F470" s="4" t="s">
        <v>17</v>
      </c>
      <c r="G470" s="1" t="s">
        <v>18</v>
      </c>
      <c r="H470" s="1" t="s">
        <v>19</v>
      </c>
      <c r="I470" s="1" t="s">
        <v>20</v>
      </c>
      <c r="J470" s="1" t="s">
        <v>2263</v>
      </c>
      <c r="K470" s="1" t="s">
        <v>22</v>
      </c>
      <c r="L470" s="1" t="str">
        <f>HYPERLINK("https://files.afu.se/Downloads/Transcripts/Skeptic%20Zone%20(Richard%20Saunders)/2016 07 10 - skepticzonepodcast - The Skeptic Zone %23146 - 6.Aug.2011_t3XMqbhjRsM - transcript (automated).pdf","Transcript Link")</f>
        <v>Transcript Link</v>
      </c>
      <c r="M470" s="2" t="str">
        <f>HYPERLINK("https://files.afu.se/Downloads/Transcripts/Skeptic%20Zone%20(Richard%20Saunders)/2016 07 10 - skepticzonepodcast - The Skeptic Zone %23146 - 6.Aug.2011_t3XMqbhjRsM - transcript (automated).pdf","Transcript Link")</f>
        <v>Transcript Link</v>
      </c>
    </row>
    <row r="471" ht="210" spans="1:13">
      <c r="A471" s="1" t="s">
        <v>1975</v>
      </c>
      <c r="B471" s="1" t="s">
        <v>13</v>
      </c>
      <c r="C471" s="4" t="s">
        <v>2264</v>
      </c>
      <c r="D471" s="1" t="s">
        <v>2265</v>
      </c>
      <c r="E471" s="1" t="s">
        <v>2266</v>
      </c>
      <c r="F471" s="4" t="s">
        <v>17</v>
      </c>
      <c r="G471" s="1" t="s">
        <v>18</v>
      </c>
      <c r="H471" s="1" t="s">
        <v>19</v>
      </c>
      <c r="I471" s="1" t="s">
        <v>20</v>
      </c>
      <c r="J471" s="1" t="s">
        <v>2267</v>
      </c>
      <c r="K471" s="1" t="s">
        <v>22</v>
      </c>
      <c r="L471" s="1" t="str">
        <f>HYPERLINK("https://files.afu.se/Downloads/Transcripts/Skeptic%20Zone%20(Richard%20Saunders)/2016 07 10 - skepticzonepodcast - The Skeptic Zone %23127 - 25.March.2011_RlOoJZD3iP0 - transcript (automated).pdf","Transcript Link")</f>
        <v>Transcript Link</v>
      </c>
      <c r="M471" s="2" t="str">
        <f>HYPERLINK("https://files.afu.se/Downloads/Transcripts/Skeptic%20Zone%20(Richard%20Saunders)/2016 07 10 - skepticzonepodcast - The Skeptic Zone %23127 - 25.March.2011_RlOoJZD3iP0 - transcript (automated).pdf","Transcript Link")</f>
        <v>Transcript Link</v>
      </c>
    </row>
    <row r="472" ht="165" spans="1:13">
      <c r="A472" s="1" t="s">
        <v>1975</v>
      </c>
      <c r="B472" s="1" t="s">
        <v>13</v>
      </c>
      <c r="C472" s="4" t="s">
        <v>2268</v>
      </c>
      <c r="D472" s="1" t="s">
        <v>2269</v>
      </c>
      <c r="E472" s="1" t="s">
        <v>2270</v>
      </c>
      <c r="F472" s="4" t="s">
        <v>17</v>
      </c>
      <c r="G472" s="1" t="s">
        <v>18</v>
      </c>
      <c r="H472" s="1" t="s">
        <v>19</v>
      </c>
      <c r="I472" s="1" t="s">
        <v>20</v>
      </c>
      <c r="J472" s="1" t="s">
        <v>2271</v>
      </c>
      <c r="K472" s="1" t="s">
        <v>22</v>
      </c>
      <c r="L472" s="1" t="str">
        <f>HYPERLINK("https://files.afu.se/Downloads/Transcripts/Skeptic%20Zone%20(Richard%20Saunders)/2016 07 10 - skepticzonepodcast - The Skeptic Zone %23143 - 15.July.2011_OTKFwwIlVWU - transcript (automated).pdf","Transcript Link")</f>
        <v>Transcript Link</v>
      </c>
      <c r="M472" s="2" t="str">
        <f>HYPERLINK("https://files.afu.se/Downloads/Transcripts/Skeptic%20Zone%20(Richard%20Saunders)/2016 07 10 - skepticzonepodcast - The Skeptic Zone %23143 - 15.July.2011_OTKFwwIlVWU - transcript (automated).pdf","Transcript Link")</f>
        <v>Transcript Link</v>
      </c>
    </row>
    <row r="473" ht="270" spans="1:13">
      <c r="A473" s="1" t="s">
        <v>1975</v>
      </c>
      <c r="B473" s="1" t="s">
        <v>13</v>
      </c>
      <c r="C473" s="4" t="s">
        <v>2272</v>
      </c>
      <c r="D473" s="1" t="s">
        <v>2273</v>
      </c>
      <c r="E473" s="1" t="s">
        <v>2274</v>
      </c>
      <c r="F473" s="4" t="s">
        <v>17</v>
      </c>
      <c r="G473" s="1" t="s">
        <v>18</v>
      </c>
      <c r="H473" s="1" t="s">
        <v>19</v>
      </c>
      <c r="I473" s="1" t="s">
        <v>20</v>
      </c>
      <c r="J473" s="1" t="s">
        <v>2275</v>
      </c>
      <c r="K473" s="1" t="s">
        <v>22</v>
      </c>
      <c r="L473" s="1" t="str">
        <f>HYPERLINK("https://files.afu.se/Downloads/Transcripts/Skeptic%20Zone%20(Richard%20Saunders)/2016 07 10 - skepticzonepodcast - The Skeptic Zone %23133 - 6.May.2011_ey0fjNyQO2g - transcript (automated).pdf","Transcript Link")</f>
        <v>Transcript Link</v>
      </c>
      <c r="M473" s="2" t="str">
        <f>HYPERLINK("https://files.afu.se/Downloads/Transcripts/Skeptic%20Zone%20(Richard%20Saunders)/2016 07 10 - skepticzonepodcast - The Skeptic Zone %23133 - 6.May.2011_ey0fjNyQO2g - transcript (automated).pdf","Transcript Link")</f>
        <v>Transcript Link</v>
      </c>
    </row>
    <row r="474" ht="225" spans="1:13">
      <c r="A474" s="1" t="s">
        <v>1975</v>
      </c>
      <c r="B474" s="1" t="s">
        <v>13</v>
      </c>
      <c r="C474" s="4" t="s">
        <v>2276</v>
      </c>
      <c r="D474" s="1" t="s">
        <v>2277</v>
      </c>
      <c r="E474" s="1" t="s">
        <v>2278</v>
      </c>
      <c r="F474" s="4" t="s">
        <v>17</v>
      </c>
      <c r="G474" s="1" t="s">
        <v>18</v>
      </c>
      <c r="H474" s="1" t="s">
        <v>19</v>
      </c>
      <c r="I474" s="1" t="s">
        <v>20</v>
      </c>
      <c r="J474" s="1" t="s">
        <v>2279</v>
      </c>
      <c r="K474" s="1" t="s">
        <v>22</v>
      </c>
      <c r="L474" s="1" t="str">
        <f>HYPERLINK("https://files.afu.se/Downloads/Transcripts/Skeptic%20Zone%20(Richard%20Saunders)/2016 07 10 - skepticzonepodcast - The Skeptic Zone %23162 - 26.Nov.2011_ZmgZgzY6wKM - transcript (automated).pdf","Transcript Link")</f>
        <v>Transcript Link</v>
      </c>
      <c r="M474" s="2" t="str">
        <f>HYPERLINK("https://files.afu.se/Downloads/Transcripts/Skeptic%20Zone%20(Richard%20Saunders)/2016 07 10 - skepticzonepodcast - The Skeptic Zone %23162 - 26.Nov.2011_ZmgZgzY6wKM - transcript (automated).pdf","Transcript Link")</f>
        <v>Transcript Link</v>
      </c>
    </row>
    <row r="475" ht="240" spans="1:13">
      <c r="A475" s="1" t="s">
        <v>1975</v>
      </c>
      <c r="B475" s="1" t="s">
        <v>13</v>
      </c>
      <c r="C475" s="4" t="s">
        <v>2280</v>
      </c>
      <c r="D475" s="1" t="s">
        <v>2281</v>
      </c>
      <c r="E475" s="1" t="s">
        <v>2282</v>
      </c>
      <c r="F475" s="4" t="s">
        <v>17</v>
      </c>
      <c r="G475" s="1" t="s">
        <v>18</v>
      </c>
      <c r="H475" s="1" t="s">
        <v>19</v>
      </c>
      <c r="I475" s="1" t="s">
        <v>20</v>
      </c>
      <c r="J475" s="1" t="s">
        <v>2283</v>
      </c>
      <c r="K475" s="1" t="s">
        <v>22</v>
      </c>
      <c r="L475" s="1" t="str">
        <f>HYPERLINK("https://files.afu.se/Downloads/Transcripts/Skeptic%20Zone%20(Richard%20Saunders)/2016 07 10 - skepticzonepodcast - The Skeptic Zone %23123 - 25.Feb.2011_8nMSiEqxLHM - transcript (automated).pdf","Transcript Link")</f>
        <v>Transcript Link</v>
      </c>
      <c r="M475" s="2" t="str">
        <f>HYPERLINK("https://files.afu.se/Downloads/Transcripts/Skeptic%20Zone%20(Richard%20Saunders)/2016 07 10 - skepticzonepodcast - The Skeptic Zone %23123 - 25.Feb.2011_8nMSiEqxLHM - transcript (automated).pdf","Transcript Link")</f>
        <v>Transcript Link</v>
      </c>
    </row>
    <row r="476" ht="300" spans="1:13">
      <c r="A476" s="1" t="s">
        <v>1975</v>
      </c>
      <c r="B476" s="1" t="s">
        <v>13</v>
      </c>
      <c r="C476" s="4" t="s">
        <v>2284</v>
      </c>
      <c r="D476" s="1" t="s">
        <v>2285</v>
      </c>
      <c r="E476" s="1" t="s">
        <v>2286</v>
      </c>
      <c r="F476" s="4" t="s">
        <v>17</v>
      </c>
      <c r="G476" s="1" t="s">
        <v>18</v>
      </c>
      <c r="H476" s="1" t="s">
        <v>19</v>
      </c>
      <c r="I476" s="1" t="s">
        <v>20</v>
      </c>
      <c r="J476" s="1" t="s">
        <v>2287</v>
      </c>
      <c r="K476" s="1" t="s">
        <v>22</v>
      </c>
      <c r="L476" s="1" t="str">
        <f>HYPERLINK("https://files.afu.se/Downloads/Transcripts/Skeptic%20Zone%20(Richard%20Saunders)/2016 07 10 - skepticzonepodcast - The Skeptic Zone %23120 - 4.Feb.2011_4CcPPEm26Jc - transcript (automated).pdf","Transcript Link")</f>
        <v>Transcript Link</v>
      </c>
      <c r="M476" s="2" t="str">
        <f>HYPERLINK("https://files.afu.se/Downloads/Transcripts/Skeptic%20Zone%20(Richard%20Saunders)/2016 07 10 - skepticzonepodcast - The Skeptic Zone %23120 - 4.Feb.2011_4CcPPEm26Jc - transcript (automated).pdf","Transcript Link")</f>
        <v>Transcript Link</v>
      </c>
    </row>
    <row r="477" ht="360" spans="1:13">
      <c r="A477" s="1" t="s">
        <v>1975</v>
      </c>
      <c r="B477" s="1" t="s">
        <v>13</v>
      </c>
      <c r="C477" s="4" t="s">
        <v>2288</v>
      </c>
      <c r="D477" s="1" t="s">
        <v>2289</v>
      </c>
      <c r="E477" s="1" t="s">
        <v>2290</v>
      </c>
      <c r="F477" s="4" t="s">
        <v>17</v>
      </c>
      <c r="G477" s="1" t="s">
        <v>18</v>
      </c>
      <c r="H477" s="1" t="s">
        <v>19</v>
      </c>
      <c r="I477" s="1" t="s">
        <v>20</v>
      </c>
      <c r="J477" s="1" t="s">
        <v>2291</v>
      </c>
      <c r="K477" s="1" t="s">
        <v>22</v>
      </c>
      <c r="L477" s="1" t="str">
        <f>HYPERLINK("https://files.afu.se/Downloads/Transcripts/Skeptic%20Zone%20(Richard%20Saunders)/2016 07 10 - skepticzonepodcast - The Skeptic Zone %23130 - 15.April.2011_OOfWWwncD7k - transcript (automated).pdf","Transcript Link")</f>
        <v>Transcript Link</v>
      </c>
      <c r="M477" s="2" t="str">
        <f>HYPERLINK("https://files.afu.se/Downloads/Transcripts/Skeptic%20Zone%20(Richard%20Saunders)/2016 07 10 - skepticzonepodcast - The Skeptic Zone %23130 - 15.April.2011_OOfWWwncD7k - transcript (automated).pdf","Transcript Link")</f>
        <v>Transcript Link</v>
      </c>
    </row>
    <row r="478" ht="240" spans="1:13">
      <c r="A478" s="1" t="s">
        <v>1975</v>
      </c>
      <c r="B478" s="1" t="s">
        <v>13</v>
      </c>
      <c r="C478" s="4" t="s">
        <v>2292</v>
      </c>
      <c r="D478" s="1" t="s">
        <v>2293</v>
      </c>
      <c r="E478" s="1" t="s">
        <v>2294</v>
      </c>
      <c r="F478" s="4" t="s">
        <v>17</v>
      </c>
      <c r="G478" s="1" t="s">
        <v>18</v>
      </c>
      <c r="H478" s="1" t="s">
        <v>19</v>
      </c>
      <c r="I478" s="1" t="s">
        <v>20</v>
      </c>
      <c r="J478" s="1" t="s">
        <v>2295</v>
      </c>
      <c r="K478" s="1" t="s">
        <v>22</v>
      </c>
      <c r="L478" s="1" t="str">
        <f>HYPERLINK("https://files.afu.se/Downloads/Transcripts/Skeptic%20Zone%20(Richard%20Saunders)/2016 07 10 - skepticzonepodcast - The Skeptic Zone %23172 - 5.Feb.2012_r7bD1PjYyeA - transcript (automated).pdf","Transcript Link")</f>
        <v>Transcript Link</v>
      </c>
      <c r="M478" s="2" t="str">
        <f>HYPERLINK("https://files.afu.se/Downloads/Transcripts/Skeptic%20Zone%20(Richard%20Saunders)/2016 07 10 - skepticzonepodcast - The Skeptic Zone %23172 - 5.Feb.2012_r7bD1PjYyeA - transcript (automated).pdf","Transcript Link")</f>
        <v>Transcript Link</v>
      </c>
    </row>
    <row r="479" ht="150" spans="1:13">
      <c r="A479" s="1" t="s">
        <v>1975</v>
      </c>
      <c r="B479" s="1" t="s">
        <v>13</v>
      </c>
      <c r="C479" s="4" t="s">
        <v>2296</v>
      </c>
      <c r="D479" s="1" t="s">
        <v>2297</v>
      </c>
      <c r="E479" s="1" t="s">
        <v>2298</v>
      </c>
      <c r="F479" s="4" t="s">
        <v>17</v>
      </c>
      <c r="G479" s="1" t="s">
        <v>18</v>
      </c>
      <c r="H479" s="1" t="s">
        <v>19</v>
      </c>
      <c r="I479" s="1" t="s">
        <v>20</v>
      </c>
      <c r="J479" s="1" t="s">
        <v>2299</v>
      </c>
      <c r="K479" s="1" t="s">
        <v>22</v>
      </c>
      <c r="L479" s="1" t="str">
        <f>HYPERLINK("https://files.afu.se/Downloads/Transcripts/Skeptic%20Zone%20(Richard%20Saunders)/2016 07 10 - skepticzonepodcast - The Skeptic Zone %23110 - 28.Nov.2010_dYKLaU6nYho - transcript (automated).pdf","Transcript Link")</f>
        <v>Transcript Link</v>
      </c>
      <c r="M479" s="2" t="str">
        <f>HYPERLINK("https://files.afu.se/Downloads/Transcripts/Skeptic%20Zone%20(Richard%20Saunders)/2016 07 10 - skepticzonepodcast - The Skeptic Zone %23110 - 28.Nov.2010_dYKLaU6nYho - transcript (automated).pdf","Transcript Link")</f>
        <v>Transcript Link</v>
      </c>
    </row>
    <row r="480" ht="345" spans="1:13">
      <c r="A480" s="1" t="s">
        <v>1975</v>
      </c>
      <c r="B480" s="1" t="s">
        <v>13</v>
      </c>
      <c r="C480" s="4" t="s">
        <v>2300</v>
      </c>
      <c r="D480" s="1" t="s">
        <v>2301</v>
      </c>
      <c r="E480" s="1" t="s">
        <v>2302</v>
      </c>
      <c r="F480" s="4" t="s">
        <v>17</v>
      </c>
      <c r="G480" s="1" t="s">
        <v>18</v>
      </c>
      <c r="H480" s="1" t="s">
        <v>19</v>
      </c>
      <c r="I480" s="1" t="s">
        <v>20</v>
      </c>
      <c r="J480" s="1" t="s">
        <v>2303</v>
      </c>
      <c r="K480" s="1" t="s">
        <v>22</v>
      </c>
      <c r="L480" s="1" t="str">
        <f>HYPERLINK("https://files.afu.se/Downloads/Transcripts/Skeptic%20Zone%20(Richard%20Saunders)/2016 07 10 - skepticzonepodcast - The Skeptic Zone %23152 - 17.Sep.2011_VP3DqmnG1Uc - transcript (automated).pdf","Transcript Link")</f>
        <v>Transcript Link</v>
      </c>
      <c r="M480" s="2" t="str">
        <f>HYPERLINK("https://files.afu.se/Downloads/Transcripts/Skeptic%20Zone%20(Richard%20Saunders)/2016 07 10 - skepticzonepodcast - The Skeptic Zone %23152 - 17.Sep.2011_VP3DqmnG1Uc - transcript (automated).pdf","Transcript Link")</f>
        <v>Transcript Link</v>
      </c>
    </row>
    <row r="481" ht="240" spans="1:13">
      <c r="A481" s="1" t="s">
        <v>1975</v>
      </c>
      <c r="B481" s="1" t="s">
        <v>13</v>
      </c>
      <c r="C481" s="4" t="s">
        <v>2304</v>
      </c>
      <c r="D481" s="1" t="s">
        <v>2305</v>
      </c>
      <c r="E481" s="1" t="s">
        <v>2306</v>
      </c>
      <c r="F481" s="4" t="s">
        <v>17</v>
      </c>
      <c r="G481" s="1" t="s">
        <v>18</v>
      </c>
      <c r="H481" s="1" t="s">
        <v>19</v>
      </c>
      <c r="I481" s="1" t="s">
        <v>20</v>
      </c>
      <c r="J481" s="1" t="s">
        <v>2307</v>
      </c>
      <c r="K481" s="1" t="s">
        <v>22</v>
      </c>
      <c r="L481" s="1" t="str">
        <f>HYPERLINK("https://files.afu.se/Downloads/Transcripts/Skeptic%20Zone%20(Richard%20Saunders)/2016 07 10 - skepticzonepodcast - The Skeptic Zone %23155 - 8.Oct.2011_pW21IPINwdI - transcript (automated).pdf","Transcript Link")</f>
        <v>Transcript Link</v>
      </c>
      <c r="M481" s="2" t="str">
        <f>HYPERLINK("https://files.afu.se/Downloads/Transcripts/Skeptic%20Zone%20(Richard%20Saunders)/2016 07 10 - skepticzonepodcast - The Skeptic Zone %23155 - 8.Oct.2011_pW21IPINwdI - transcript (automated).pdf","Transcript Link")</f>
        <v>Transcript Link</v>
      </c>
    </row>
    <row r="482" ht="150" spans="1:13">
      <c r="A482" s="1" t="s">
        <v>1975</v>
      </c>
      <c r="B482" s="1" t="s">
        <v>13</v>
      </c>
      <c r="C482" s="4" t="s">
        <v>2308</v>
      </c>
      <c r="D482" s="1" t="s">
        <v>2309</v>
      </c>
      <c r="E482" s="1" t="s">
        <v>2310</v>
      </c>
      <c r="F482" s="4" t="s">
        <v>17</v>
      </c>
      <c r="G482" s="1" t="s">
        <v>18</v>
      </c>
      <c r="H482" s="1" t="s">
        <v>19</v>
      </c>
      <c r="I482" s="1" t="s">
        <v>20</v>
      </c>
      <c r="J482" s="1" t="s">
        <v>2311</v>
      </c>
      <c r="K482" s="1" t="s">
        <v>22</v>
      </c>
      <c r="L482" s="1" t="str">
        <f>HYPERLINK("https://files.afu.se/Downloads/Transcripts/Skeptic%20Zone%20(Richard%20Saunders)/2016 07 10 - skepticzonepodcast - The Skeptic Zone %23160 - 12.Nov.2011_cMeL0rbYST4 - transcript (automated).pdf","Transcript Link")</f>
        <v>Transcript Link</v>
      </c>
      <c r="M482" s="2" t="str">
        <f>HYPERLINK("https://files.afu.se/Downloads/Transcripts/Skeptic%20Zone%20(Richard%20Saunders)/2016 07 10 - skepticzonepodcast - The Skeptic Zone %23160 - 12.Nov.2011_cMeL0rbYST4 - transcript (automated).pdf","Transcript Link")</f>
        <v>Transcript Link</v>
      </c>
    </row>
    <row r="483" ht="150" spans="1:13">
      <c r="A483" s="1" t="s">
        <v>1975</v>
      </c>
      <c r="B483" s="1" t="s">
        <v>13</v>
      </c>
      <c r="C483" s="4" t="s">
        <v>2312</v>
      </c>
      <c r="D483" s="1" t="s">
        <v>2313</v>
      </c>
      <c r="E483" s="1" t="s">
        <v>2314</v>
      </c>
      <c r="F483" s="4" t="s">
        <v>17</v>
      </c>
      <c r="G483" s="1" t="s">
        <v>18</v>
      </c>
      <c r="H483" s="1" t="s">
        <v>19</v>
      </c>
      <c r="I483" s="1" t="s">
        <v>20</v>
      </c>
      <c r="J483" s="1" t="s">
        <v>2315</v>
      </c>
      <c r="K483" s="1" t="s">
        <v>22</v>
      </c>
      <c r="L483" s="1" t="str">
        <f>HYPERLINK("https://files.afu.se/Downloads/Transcripts/Skeptic%20Zone%20(Richard%20Saunders)/2016 07 10 - skepticzonepodcast - The Skeptic Zone %23141 - 1.July.2011_MRVxCLQPECU - transcript (automated).pdf","Transcript Link")</f>
        <v>Transcript Link</v>
      </c>
      <c r="M483" s="2" t="str">
        <f>HYPERLINK("https://files.afu.se/Downloads/Transcripts/Skeptic%20Zone%20(Richard%20Saunders)/2016 07 10 - skepticzonepodcast - The Skeptic Zone %23141 - 1.July.2011_MRVxCLQPECU - transcript (automated).pdf","Transcript Link")</f>
        <v>Transcript Link</v>
      </c>
    </row>
    <row r="484" ht="150" spans="1:13">
      <c r="A484" s="1" t="s">
        <v>1975</v>
      </c>
      <c r="B484" s="1" t="s">
        <v>13</v>
      </c>
      <c r="C484" s="4" t="s">
        <v>2316</v>
      </c>
      <c r="D484" s="1" t="s">
        <v>2317</v>
      </c>
      <c r="E484" s="1" t="s">
        <v>2318</v>
      </c>
      <c r="F484" s="4" t="s">
        <v>17</v>
      </c>
      <c r="G484" s="1" t="s">
        <v>18</v>
      </c>
      <c r="H484" s="1" t="s">
        <v>19</v>
      </c>
      <c r="I484" s="1" t="s">
        <v>20</v>
      </c>
      <c r="J484" s="1" t="s">
        <v>2319</v>
      </c>
      <c r="K484" s="1" t="s">
        <v>22</v>
      </c>
      <c r="L484" s="1" t="str">
        <f>HYPERLINK("https://files.afu.se/Downloads/Transcripts/Skeptic%20Zone%20(Richard%20Saunders)/2016 07 10 - skepticzonepodcast - The Skeptic Zone %23174 - 18.Feb.2012_L97a0mgeB80 - transcript (automated).pdf","Transcript Link")</f>
        <v>Transcript Link</v>
      </c>
      <c r="M484" s="2" t="str">
        <f>HYPERLINK("https://files.afu.se/Downloads/Transcripts/Skeptic%20Zone%20(Richard%20Saunders)/2016 07 10 - skepticzonepodcast - The Skeptic Zone %23174 - 18.Feb.2012_L97a0mgeB80 - transcript (automated).pdf","Transcript Link")</f>
        <v>Transcript Link</v>
      </c>
    </row>
    <row r="485" ht="270" spans="1:13">
      <c r="A485" s="1" t="s">
        <v>1975</v>
      </c>
      <c r="B485" s="1" t="s">
        <v>13</v>
      </c>
      <c r="C485" s="4" t="s">
        <v>2320</v>
      </c>
      <c r="D485" s="1" t="s">
        <v>2321</v>
      </c>
      <c r="E485" s="1" t="s">
        <v>2322</v>
      </c>
      <c r="F485" s="4" t="s">
        <v>17</v>
      </c>
      <c r="G485" s="1" t="s">
        <v>18</v>
      </c>
      <c r="H485" s="1" t="s">
        <v>19</v>
      </c>
      <c r="I485" s="1" t="s">
        <v>20</v>
      </c>
      <c r="J485" s="1" t="s">
        <v>2323</v>
      </c>
      <c r="K485" s="1" t="s">
        <v>22</v>
      </c>
      <c r="L485" s="1" t="str">
        <f>HYPERLINK("https://files.afu.se/Downloads/Transcripts/Skeptic%20Zone%20(Richard%20Saunders)/2016 07 10 - skepticzonepodcast - The Skeptic Zone %23156 - 15.Oct.2011_LqVVvZFiEbo - transcript (automated).pdf","Transcript Link")</f>
        <v>Transcript Link</v>
      </c>
      <c r="M485" s="2" t="str">
        <f>HYPERLINK("https://files.afu.se/Downloads/Transcripts/Skeptic%20Zone%20(Richard%20Saunders)/2016 07 10 - skepticzonepodcast - The Skeptic Zone %23156 - 15.Oct.2011_LqVVvZFiEbo - transcript (automated).pdf","Transcript Link")</f>
        <v>Transcript Link</v>
      </c>
    </row>
    <row r="486" ht="409.5" spans="1:13">
      <c r="A486" s="1" t="s">
        <v>1975</v>
      </c>
      <c r="B486" s="1" t="s">
        <v>13</v>
      </c>
      <c r="C486" s="4" t="s">
        <v>2324</v>
      </c>
      <c r="D486" s="1" t="s">
        <v>2325</v>
      </c>
      <c r="E486" s="1" t="s">
        <v>2326</v>
      </c>
      <c r="F486" s="4" t="s">
        <v>17</v>
      </c>
      <c r="G486" s="1" t="s">
        <v>18</v>
      </c>
      <c r="H486" s="1" t="s">
        <v>19</v>
      </c>
      <c r="I486" s="1" t="s">
        <v>20</v>
      </c>
      <c r="J486" s="1" t="s">
        <v>2327</v>
      </c>
      <c r="K486" s="1" t="s">
        <v>22</v>
      </c>
      <c r="L486" s="1" t="str">
        <f>HYPERLINK("https://files.afu.se/Downloads/Transcripts/Skeptic%20Zone%20(Richard%20Saunders)/2016 07 10 - skepticzonepodcast - The Skeptic Zone %23199 - 11.Aug.2012_kPcTa1K1f9A - transcript (automated).pdf","Transcript Link")</f>
        <v>Transcript Link</v>
      </c>
      <c r="M486" s="2" t="str">
        <f>HYPERLINK("https://files.afu.se/Downloads/Transcripts/Skeptic%20Zone%20(Richard%20Saunders)/2016 07 10 - skepticzonepodcast - The Skeptic Zone %23199 - 11.Aug.2012_kPcTa1K1f9A - transcript (automated).pdf","Transcript Link")</f>
        <v>Transcript Link</v>
      </c>
    </row>
    <row r="487" ht="225" spans="1:13">
      <c r="A487" s="1" t="s">
        <v>1975</v>
      </c>
      <c r="B487" s="1" t="s">
        <v>13</v>
      </c>
      <c r="C487" s="4" t="s">
        <v>2328</v>
      </c>
      <c r="D487" s="1" t="s">
        <v>2329</v>
      </c>
      <c r="E487" s="1" t="s">
        <v>2330</v>
      </c>
      <c r="F487" s="4" t="s">
        <v>17</v>
      </c>
      <c r="G487" s="1" t="s">
        <v>18</v>
      </c>
      <c r="H487" s="1" t="s">
        <v>19</v>
      </c>
      <c r="I487" s="1" t="s">
        <v>20</v>
      </c>
      <c r="J487" s="1" t="s">
        <v>2331</v>
      </c>
      <c r="K487" s="1" t="s">
        <v>22</v>
      </c>
      <c r="L487" s="1" t="str">
        <f>HYPERLINK("https://files.afu.se/Downloads/Transcripts/Skeptic%20Zone%20(Richard%20Saunders)/2016 07 10 - skepticzonepodcast - The Skeptic Zone %23147 - 12.Aug.2011_uB-j9ZETF2k - transcript (automated).pdf","Transcript Link")</f>
        <v>Transcript Link</v>
      </c>
      <c r="M487" s="2" t="str">
        <f>HYPERLINK("https://files.afu.se/Downloads/Transcripts/Skeptic%20Zone%20(Richard%20Saunders)/2016 07 10 - skepticzonepodcast - The Skeptic Zone %23147 - 12.Aug.2011_uB-j9ZETF2k - transcript (automated).pdf","Transcript Link")</f>
        <v>Transcript Link</v>
      </c>
    </row>
    <row r="488" ht="210" spans="1:13">
      <c r="A488" s="1" t="s">
        <v>1975</v>
      </c>
      <c r="B488" s="1" t="s">
        <v>13</v>
      </c>
      <c r="C488" s="4" t="s">
        <v>2332</v>
      </c>
      <c r="D488" s="1" t="s">
        <v>2333</v>
      </c>
      <c r="E488" s="1" t="s">
        <v>2334</v>
      </c>
      <c r="F488" s="4" t="s">
        <v>17</v>
      </c>
      <c r="G488" s="1" t="s">
        <v>18</v>
      </c>
      <c r="H488" s="1" t="s">
        <v>19</v>
      </c>
      <c r="I488" s="1" t="s">
        <v>20</v>
      </c>
      <c r="J488" s="1" t="s">
        <v>2335</v>
      </c>
      <c r="K488" s="1" t="s">
        <v>22</v>
      </c>
      <c r="L488" s="1" t="str">
        <f>HYPERLINK("https://files.afu.se/Downloads/Transcripts/Skeptic%20Zone%20(Richard%20Saunders)/2016 07 10 - skepticzonepodcast - The Skeptic Zone %23153 - 24.Sep.2011_LKrOV1vQoBI - transcript (automated).pdf","Transcript Link")</f>
        <v>Transcript Link</v>
      </c>
      <c r="M488" s="2" t="str">
        <f>HYPERLINK("https://files.afu.se/Downloads/Transcripts/Skeptic%20Zone%20(Richard%20Saunders)/2016 07 10 - skepticzonepodcast - The Skeptic Zone %23153 - 24.Sep.2011_LKrOV1vQoBI - transcript (automated).pdf","Transcript Link")</f>
        <v>Transcript Link</v>
      </c>
    </row>
    <row r="489" ht="270" spans="1:13">
      <c r="A489" s="1" t="s">
        <v>1975</v>
      </c>
      <c r="B489" s="1" t="s">
        <v>13</v>
      </c>
      <c r="C489" s="4" t="s">
        <v>2336</v>
      </c>
      <c r="D489" s="1" t="s">
        <v>2337</v>
      </c>
      <c r="E489" s="1" t="s">
        <v>2338</v>
      </c>
      <c r="F489" s="4" t="s">
        <v>17</v>
      </c>
      <c r="G489" s="1" t="s">
        <v>18</v>
      </c>
      <c r="H489" s="1" t="s">
        <v>19</v>
      </c>
      <c r="I489" s="1" t="s">
        <v>20</v>
      </c>
      <c r="J489" s="1" t="s">
        <v>2339</v>
      </c>
      <c r="K489" s="1" t="s">
        <v>22</v>
      </c>
      <c r="L489" s="1" t="str">
        <f>HYPERLINK("https://files.afu.se/Downloads/Transcripts/Skeptic%20Zone%20(Richard%20Saunders)/2016 07 10 - skepticzonepodcast - The Skeptic Zone %23203 - 8.Sep.2012_VNYfpvUM_Bo - transcript (automated).pdf","Transcript Link")</f>
        <v>Transcript Link</v>
      </c>
      <c r="M489" s="2" t="str">
        <f>HYPERLINK("https://files.afu.se/Downloads/Transcripts/Skeptic%20Zone%20(Richard%20Saunders)/2016 07 10 - skepticzonepodcast - The Skeptic Zone %23203 - 8.Sep.2012_VNYfpvUM_Bo - transcript (automated).pdf","Transcript Link")</f>
        <v>Transcript Link</v>
      </c>
    </row>
    <row r="490" ht="150" spans="1:13">
      <c r="A490" s="1" t="s">
        <v>1975</v>
      </c>
      <c r="B490" s="1" t="s">
        <v>13</v>
      </c>
      <c r="C490" s="4" t="s">
        <v>2340</v>
      </c>
      <c r="D490" s="1" t="s">
        <v>2341</v>
      </c>
      <c r="E490" s="1" t="s">
        <v>2342</v>
      </c>
      <c r="F490" s="4" t="s">
        <v>17</v>
      </c>
      <c r="G490" s="1" t="s">
        <v>18</v>
      </c>
      <c r="H490" s="1" t="s">
        <v>19</v>
      </c>
      <c r="I490" s="1" t="s">
        <v>20</v>
      </c>
      <c r="J490" s="1" t="s">
        <v>2343</v>
      </c>
      <c r="K490" s="1" t="s">
        <v>22</v>
      </c>
      <c r="L490" s="1" t="str">
        <f>HYPERLINK("https://files.afu.se/Downloads/Transcripts/Skeptic%20Zone%20(Richard%20Saunders)/2016 07 10 - skepticzonepodcast - The Skeptic Zone %23142 - 9.July.2011_wvmA7JT5Cno - transcript (automated).pdf","Transcript Link")</f>
        <v>Transcript Link</v>
      </c>
      <c r="M490" s="2" t="str">
        <f>HYPERLINK("https://files.afu.se/Downloads/Transcripts/Skeptic%20Zone%20(Richard%20Saunders)/2016 07 10 - skepticzonepodcast - The Skeptic Zone %23142 - 9.July.2011_wvmA7JT5Cno - transcript (automated).pdf","Transcript Link")</f>
        <v>Transcript Link</v>
      </c>
    </row>
    <row r="491" ht="300" spans="1:13">
      <c r="A491" s="1" t="s">
        <v>1975</v>
      </c>
      <c r="B491" s="1" t="s">
        <v>13</v>
      </c>
      <c r="C491" s="4" t="s">
        <v>2344</v>
      </c>
      <c r="D491" s="1" t="s">
        <v>2345</v>
      </c>
      <c r="E491" s="1" t="s">
        <v>2346</v>
      </c>
      <c r="F491" s="4" t="s">
        <v>17</v>
      </c>
      <c r="G491" s="1" t="s">
        <v>18</v>
      </c>
      <c r="H491" s="1" t="s">
        <v>19</v>
      </c>
      <c r="I491" s="1" t="s">
        <v>20</v>
      </c>
      <c r="J491" s="1" t="s">
        <v>2347</v>
      </c>
      <c r="K491" s="1" t="s">
        <v>22</v>
      </c>
      <c r="L491" s="1" t="str">
        <f>HYPERLINK("https://files.afu.se/Downloads/Transcripts/Skeptic%20Zone%20(Richard%20Saunders)/2016 07 10 - skepticzonepodcast - The Skeptic Zone %23158 - 29.Oct.2011_CUHp3xCUTVg - transcript (automated).pdf","Transcript Link")</f>
        <v>Transcript Link</v>
      </c>
      <c r="M491" s="2" t="str">
        <f>HYPERLINK("https://files.afu.se/Downloads/Transcripts/Skeptic%20Zone%20(Richard%20Saunders)/2016 07 10 - skepticzonepodcast - The Skeptic Zone %23158 - 29.Oct.2011_CUHp3xCUTVg - transcript (automated).pdf","Transcript Link")</f>
        <v>Transcript Link</v>
      </c>
    </row>
    <row r="492" ht="150" spans="1:13">
      <c r="A492" s="1" t="s">
        <v>1975</v>
      </c>
      <c r="B492" s="1" t="s">
        <v>13</v>
      </c>
      <c r="C492" s="4" t="s">
        <v>2348</v>
      </c>
      <c r="D492" s="1" t="s">
        <v>2349</v>
      </c>
      <c r="E492" s="1" t="s">
        <v>2350</v>
      </c>
      <c r="F492" s="4" t="s">
        <v>17</v>
      </c>
      <c r="G492" s="1" t="s">
        <v>18</v>
      </c>
      <c r="H492" s="1" t="s">
        <v>19</v>
      </c>
      <c r="I492" s="1" t="s">
        <v>20</v>
      </c>
      <c r="J492" s="1" t="s">
        <v>2351</v>
      </c>
      <c r="K492" s="1" t="s">
        <v>22</v>
      </c>
      <c r="L492" s="1" t="str">
        <f>HYPERLINK("https://files.afu.se/Downloads/Transcripts/Skeptic%20Zone%20(Richard%20Saunders)/2016 07 10 - skepticzonepodcast - The Skeptic Zone %23157 - 22.Oct.2011_awKLWre9B6Q - transcript (automated).pdf","Transcript Link")</f>
        <v>Transcript Link</v>
      </c>
      <c r="M492" s="2" t="str">
        <f>HYPERLINK("https://files.afu.se/Downloads/Transcripts/Skeptic%20Zone%20(Richard%20Saunders)/2016 07 10 - skepticzonepodcast - The Skeptic Zone %23157 - 22.Oct.2011_awKLWre9B6Q - transcript (automated).pdf","Transcript Link")</f>
        <v>Transcript Link</v>
      </c>
    </row>
    <row r="493" ht="270" spans="1:13">
      <c r="A493" s="1" t="s">
        <v>1975</v>
      </c>
      <c r="B493" s="1" t="s">
        <v>13</v>
      </c>
      <c r="C493" s="4" t="s">
        <v>2352</v>
      </c>
      <c r="D493" s="1" t="s">
        <v>2353</v>
      </c>
      <c r="E493" s="1" t="s">
        <v>2354</v>
      </c>
      <c r="F493" s="4" t="s">
        <v>17</v>
      </c>
      <c r="G493" s="1" t="s">
        <v>18</v>
      </c>
      <c r="H493" s="1" t="s">
        <v>19</v>
      </c>
      <c r="I493" s="1" t="s">
        <v>20</v>
      </c>
      <c r="J493" s="1" t="s">
        <v>2355</v>
      </c>
      <c r="K493" s="1" t="s">
        <v>22</v>
      </c>
      <c r="L493" s="1" t="str">
        <f>HYPERLINK("https://files.afu.se/Downloads/Transcripts/Skeptic%20Zone%20(Richard%20Saunders)/2016 07 10 - skepticzonepodcast - The Skeptic Zone %23154 - 1.Oct.2011_TEuUL1piQLU - transcript (automated).pdf","Transcript Link")</f>
        <v>Transcript Link</v>
      </c>
      <c r="M493" s="2" t="str">
        <f>HYPERLINK("https://files.afu.se/Downloads/Transcripts/Skeptic%20Zone%20(Richard%20Saunders)/2016 07 10 - skepticzonepodcast - The Skeptic Zone %23154 - 1.Oct.2011_TEuUL1piQLU - transcript (automated).pdf","Transcript Link")</f>
        <v>Transcript Link</v>
      </c>
    </row>
    <row r="494" ht="150" spans="1:13">
      <c r="A494" s="1" t="s">
        <v>1975</v>
      </c>
      <c r="B494" s="1" t="s">
        <v>13</v>
      </c>
      <c r="C494" s="4" t="s">
        <v>2356</v>
      </c>
      <c r="D494" s="1" t="s">
        <v>2357</v>
      </c>
      <c r="E494" s="1" t="s">
        <v>2358</v>
      </c>
      <c r="F494" s="4" t="s">
        <v>17</v>
      </c>
      <c r="G494" s="1" t="s">
        <v>18</v>
      </c>
      <c r="H494" s="1" t="s">
        <v>19</v>
      </c>
      <c r="I494" s="1" t="s">
        <v>20</v>
      </c>
      <c r="J494" s="1" t="s">
        <v>2359</v>
      </c>
      <c r="K494" s="1" t="s">
        <v>22</v>
      </c>
      <c r="L494" s="1" t="str">
        <f>HYPERLINK("https://files.afu.se/Downloads/Transcripts/Skeptic%20Zone%20(Richard%20Saunders)/2016 07 10 - skepticzonepodcast - The Skeptic Zone %23192 - 23.June.2012_GF0jWh88hxI - transcript (automated).pdf","Transcript Link")</f>
        <v>Transcript Link</v>
      </c>
      <c r="M494" s="2" t="str">
        <f>HYPERLINK("https://files.afu.se/Downloads/Transcripts/Skeptic%20Zone%20(Richard%20Saunders)/2016 07 10 - skepticzonepodcast - The Skeptic Zone %23192 - 23.June.2012_GF0jWh88hxI - transcript (automated).pdf","Transcript Link")</f>
        <v>Transcript Link</v>
      </c>
    </row>
    <row r="495" ht="240" spans="1:13">
      <c r="A495" s="1" t="s">
        <v>1975</v>
      </c>
      <c r="B495" s="1" t="s">
        <v>13</v>
      </c>
      <c r="C495" s="4" t="s">
        <v>2360</v>
      </c>
      <c r="D495" s="1" t="s">
        <v>2361</v>
      </c>
      <c r="E495" s="1" t="s">
        <v>2362</v>
      </c>
      <c r="F495" s="4" t="s">
        <v>17</v>
      </c>
      <c r="G495" s="1" t="s">
        <v>18</v>
      </c>
      <c r="H495" s="1" t="s">
        <v>19</v>
      </c>
      <c r="I495" s="1" t="s">
        <v>20</v>
      </c>
      <c r="J495" s="1" t="s">
        <v>2363</v>
      </c>
      <c r="K495" s="1" t="s">
        <v>22</v>
      </c>
      <c r="L495" s="1" t="str">
        <f>HYPERLINK("https://files.afu.se/Downloads/Transcripts/Skeptic%20Zone%20(Richard%20Saunders)/2016 07 10 - skepticzonepodcast - The Skeptic Zone %23194 - 7.July.2012_C-1P8BgNc_k - transcript (automated).pdf","Transcript Link")</f>
        <v>Transcript Link</v>
      </c>
      <c r="M495" s="2" t="str">
        <f>HYPERLINK("https://files.afu.se/Downloads/Transcripts/Skeptic%20Zone%20(Richard%20Saunders)/2016 07 10 - skepticzonepodcast - The Skeptic Zone %23194 - 7.July.2012_C-1P8BgNc_k - transcript (automated).pdf","Transcript Link")</f>
        <v>Transcript Link</v>
      </c>
    </row>
    <row r="496" ht="150" spans="1:13">
      <c r="A496" s="1" t="s">
        <v>1975</v>
      </c>
      <c r="B496" s="1" t="s">
        <v>13</v>
      </c>
      <c r="C496" s="4" t="s">
        <v>2364</v>
      </c>
      <c r="D496" s="1" t="s">
        <v>2365</v>
      </c>
      <c r="E496" s="1" t="s">
        <v>2366</v>
      </c>
      <c r="F496" s="4" t="s">
        <v>17</v>
      </c>
      <c r="G496" s="1" t="s">
        <v>18</v>
      </c>
      <c r="H496" s="1" t="s">
        <v>19</v>
      </c>
      <c r="I496" s="1" t="s">
        <v>20</v>
      </c>
      <c r="J496" s="1" t="s">
        <v>2367</v>
      </c>
      <c r="K496" s="1" t="s">
        <v>22</v>
      </c>
      <c r="L496" s="1" t="str">
        <f>HYPERLINK("https://files.afu.se/Downloads/Transcripts/Skeptic%20Zone%20(Richard%20Saunders)/2016 07 10 - skepticzonepodcast - The Skeptic Zone %23177 - 10.Mar.2012_ylEVHdXGjBI - transcript (automated).pdf","Transcript Link")</f>
        <v>Transcript Link</v>
      </c>
      <c r="M496" s="2" t="str">
        <f>HYPERLINK("https://files.afu.se/Downloads/Transcripts/Skeptic%20Zone%20(Richard%20Saunders)/2016 07 10 - skepticzonepodcast - The Skeptic Zone %23177 - 10.Mar.2012_ylEVHdXGjBI - transcript (automated).pdf","Transcript Link")</f>
        <v>Transcript Link</v>
      </c>
    </row>
    <row r="497" ht="195" spans="1:13">
      <c r="A497" s="1" t="s">
        <v>1975</v>
      </c>
      <c r="B497" s="1" t="s">
        <v>13</v>
      </c>
      <c r="C497" s="4" t="s">
        <v>2368</v>
      </c>
      <c r="D497" s="1" t="s">
        <v>2369</v>
      </c>
      <c r="E497" s="1" t="s">
        <v>2370</v>
      </c>
      <c r="F497" s="4" t="s">
        <v>17</v>
      </c>
      <c r="G497" s="1" t="s">
        <v>18</v>
      </c>
      <c r="H497" s="1" t="s">
        <v>19</v>
      </c>
      <c r="I497" s="1" t="s">
        <v>20</v>
      </c>
      <c r="J497" s="1" t="s">
        <v>2371</v>
      </c>
      <c r="K497" s="1" t="s">
        <v>22</v>
      </c>
      <c r="L497" s="1" t="str">
        <f>HYPERLINK("https://files.afu.se/Downloads/Transcripts/Skeptic%20Zone%20(Richard%20Saunders)/2016 07 10 - skepticzonepodcast - The Skeptic Zone %2394 - 06.Aug.2010_lE8wpP5yxjU - transcript (automated).pdf","Transcript Link")</f>
        <v>Transcript Link</v>
      </c>
      <c r="M497" s="2" t="str">
        <f>HYPERLINK("https://files.afu.se/Downloads/Transcripts/Skeptic%20Zone%20(Richard%20Saunders)/2016 07 10 - skepticzonepodcast - The Skeptic Zone %2394 - 06.Aug.2010_lE8wpP5yxjU - transcript (automated).pdf","Transcript Link")</f>
        <v>Transcript Link</v>
      </c>
    </row>
    <row r="498" ht="150" spans="1:13">
      <c r="A498" s="1" t="s">
        <v>1975</v>
      </c>
      <c r="B498" s="1" t="s">
        <v>13</v>
      </c>
      <c r="C498" s="4" t="s">
        <v>2372</v>
      </c>
      <c r="D498" s="1" t="s">
        <v>2373</v>
      </c>
      <c r="E498" s="1" t="s">
        <v>2374</v>
      </c>
      <c r="F498" s="4" t="s">
        <v>17</v>
      </c>
      <c r="G498" s="1" t="s">
        <v>18</v>
      </c>
      <c r="H498" s="1" t="s">
        <v>19</v>
      </c>
      <c r="I498" s="1" t="s">
        <v>20</v>
      </c>
      <c r="J498" s="1" t="s">
        <v>2375</v>
      </c>
      <c r="K498" s="1" t="s">
        <v>22</v>
      </c>
      <c r="L498" s="1" t="str">
        <f>HYPERLINK("https://files.afu.se/Downloads/Transcripts/Skeptic%20Zone%20(Richard%20Saunders)/2016 07 10 - skepticzonepodcast - The Skeptic Zone %2349 - 25.Sep.2009_zQ2mfolBmxg - transcript (automated).pdf","Transcript Link")</f>
        <v>Transcript Link</v>
      </c>
      <c r="M498" s="2" t="str">
        <f>HYPERLINK("https://files.afu.se/Downloads/Transcripts/Skeptic%20Zone%20(Richard%20Saunders)/2016 07 10 - skepticzonepodcast - The Skeptic Zone %2349 - 25.Sep.2009_zQ2mfolBmxg - transcript (automated).pdf","Transcript Link")</f>
        <v>Transcript Link</v>
      </c>
    </row>
    <row r="499" ht="150" spans="1:13">
      <c r="A499" s="1" t="s">
        <v>1975</v>
      </c>
      <c r="B499" s="1" t="s">
        <v>13</v>
      </c>
      <c r="C499" s="4" t="s">
        <v>2376</v>
      </c>
      <c r="D499" s="1" t="s">
        <v>2377</v>
      </c>
      <c r="E499" s="1" t="s">
        <v>2378</v>
      </c>
      <c r="F499" s="4" t="s">
        <v>17</v>
      </c>
      <c r="G499" s="1" t="s">
        <v>18</v>
      </c>
      <c r="H499" s="1" t="s">
        <v>19</v>
      </c>
      <c r="I499" s="1" t="s">
        <v>20</v>
      </c>
      <c r="J499" s="1" t="s">
        <v>2379</v>
      </c>
      <c r="K499" s="1" t="s">
        <v>22</v>
      </c>
      <c r="L499" s="1" t="str">
        <f>HYPERLINK("https://files.afu.se/Downloads/Transcripts/Skeptic%20Zone%20(Richard%20Saunders)/2016 07 10 - skepticzonepodcast - The Skeptic Zone %2373 - 12.March.2010_peOzBg3q4ws - transcript (automated).pdf","Transcript Link")</f>
        <v>Transcript Link</v>
      </c>
      <c r="M499" s="2" t="str">
        <f>HYPERLINK("https://files.afu.se/Downloads/Transcripts/Skeptic%20Zone%20(Richard%20Saunders)/2016 07 10 - skepticzonepodcast - The Skeptic Zone %2373 - 12.March.2010_peOzBg3q4ws - transcript (automated).pdf","Transcript Link")</f>
        <v>Transcript Link</v>
      </c>
    </row>
    <row r="500" ht="195" spans="1:13">
      <c r="A500" s="1" t="s">
        <v>1975</v>
      </c>
      <c r="B500" s="1" t="s">
        <v>13</v>
      </c>
      <c r="C500" s="4" t="s">
        <v>2380</v>
      </c>
      <c r="D500" s="1" t="s">
        <v>2381</v>
      </c>
      <c r="E500" s="1" t="s">
        <v>2382</v>
      </c>
      <c r="F500" s="4" t="s">
        <v>17</v>
      </c>
      <c r="G500" s="1" t="s">
        <v>18</v>
      </c>
      <c r="H500" s="1" t="s">
        <v>19</v>
      </c>
      <c r="I500" s="1" t="s">
        <v>20</v>
      </c>
      <c r="J500" s="1" t="s">
        <v>2383</v>
      </c>
      <c r="K500" s="1" t="s">
        <v>22</v>
      </c>
      <c r="L500" s="1" t="str">
        <f>HYPERLINK("https://files.afu.se/Downloads/Transcripts/Skeptic%20Zone%20(Richard%20Saunders)/2016 07 10 - skepticzonepodcast - The Skeptic Zone %2387 - 18.June.2010_JZBVKTsF0_w - transcript (automated).pdf","Transcript Link")</f>
        <v>Transcript Link</v>
      </c>
      <c r="M500" s="2" t="str">
        <f>HYPERLINK("https://files.afu.se/Downloads/Transcripts/Skeptic%20Zone%20(Richard%20Saunders)/2016 07 10 - skepticzonepodcast - The Skeptic Zone %2387 - 18.June.2010_JZBVKTsF0_w - transcript (automated).pdf","Transcript Link")</f>
        <v>Transcript Link</v>
      </c>
    </row>
    <row r="501" ht="225" spans="1:13">
      <c r="A501" s="1" t="s">
        <v>1975</v>
      </c>
      <c r="B501" s="1" t="s">
        <v>13</v>
      </c>
      <c r="C501" s="4" t="s">
        <v>2384</v>
      </c>
      <c r="D501" s="1" t="s">
        <v>2385</v>
      </c>
      <c r="E501" s="1" t="s">
        <v>2386</v>
      </c>
      <c r="F501" s="4" t="s">
        <v>17</v>
      </c>
      <c r="G501" s="1" t="s">
        <v>18</v>
      </c>
      <c r="H501" s="1" t="s">
        <v>19</v>
      </c>
      <c r="I501" s="1" t="s">
        <v>20</v>
      </c>
      <c r="J501" s="1" t="s">
        <v>2387</v>
      </c>
      <c r="K501" s="1" t="s">
        <v>22</v>
      </c>
      <c r="L501" s="1" t="str">
        <f>HYPERLINK("https://files.afu.se/Downloads/Transcripts/Skeptic%20Zone%20(Richard%20Saunders)/2016 07 10 - skepticzonepodcast - The Skeptic Zone %2399 - 10.Sep.2010_CgBh17bh1fk - transcript (automated).pdf","Transcript Link")</f>
        <v>Transcript Link</v>
      </c>
      <c r="M501" s="2" t="str">
        <f>HYPERLINK("https://files.afu.se/Downloads/Transcripts/Skeptic%20Zone%20(Richard%20Saunders)/2016 07 10 - skepticzonepodcast - The Skeptic Zone %2399 - 10.Sep.2010_CgBh17bh1fk - transcript (automated).pdf","Transcript Link")</f>
        <v>Transcript Link</v>
      </c>
    </row>
    <row r="502" ht="165" spans="1:13">
      <c r="A502" s="1" t="s">
        <v>1975</v>
      </c>
      <c r="B502" s="1" t="s">
        <v>13</v>
      </c>
      <c r="C502" s="4" t="s">
        <v>2388</v>
      </c>
      <c r="D502" s="1" t="s">
        <v>2389</v>
      </c>
      <c r="E502" s="1" t="s">
        <v>2390</v>
      </c>
      <c r="F502" s="4" t="s">
        <v>17</v>
      </c>
      <c r="G502" s="1" t="s">
        <v>18</v>
      </c>
      <c r="H502" s="1" t="s">
        <v>19</v>
      </c>
      <c r="I502" s="1" t="s">
        <v>20</v>
      </c>
      <c r="J502" s="1" t="s">
        <v>2391</v>
      </c>
      <c r="K502" s="1" t="s">
        <v>22</v>
      </c>
      <c r="L502" s="1" t="str">
        <f>HYPERLINK("https://files.afu.se/Downloads/Transcripts/Skeptic%20Zone%20(Richard%20Saunders)/2016 07 10 - skepticzonepodcast - The Skeptic Zone %2382 - 14.May.2010_154PjIB_f3k - transcript (automated).pdf","Transcript Link")</f>
        <v>Transcript Link</v>
      </c>
      <c r="M502" s="2" t="str">
        <f>HYPERLINK("https://files.afu.se/Downloads/Transcripts/Skeptic%20Zone%20(Richard%20Saunders)/2016 07 10 - skepticzonepodcast - The Skeptic Zone %2382 - 14.May.2010_154PjIB_f3k - transcript (automated).pdf","Transcript Link")</f>
        <v>Transcript Link</v>
      </c>
    </row>
    <row r="503" ht="150" spans="1:13">
      <c r="A503" s="1" t="s">
        <v>1975</v>
      </c>
      <c r="B503" s="1" t="s">
        <v>13</v>
      </c>
      <c r="C503" s="4" t="s">
        <v>2392</v>
      </c>
      <c r="D503" s="1" t="s">
        <v>2393</v>
      </c>
      <c r="E503" s="1" t="s">
        <v>2394</v>
      </c>
      <c r="F503" s="4" t="s">
        <v>17</v>
      </c>
      <c r="G503" s="1" t="s">
        <v>18</v>
      </c>
      <c r="H503" s="1" t="s">
        <v>19</v>
      </c>
      <c r="I503" s="1" t="s">
        <v>20</v>
      </c>
      <c r="J503" s="1" t="s">
        <v>2395</v>
      </c>
      <c r="K503" s="1" t="s">
        <v>22</v>
      </c>
      <c r="L503" s="1" t="str">
        <f>HYPERLINK("https://files.afu.se/Downloads/Transcripts/Skeptic%20Zone%20(Richard%20Saunders)/2016 07 10 - skepticzonepodcast - The Skeptic Zone %2365 - 15.Jan.2010_v3h6quPILOg - transcript (automated).pdf","Transcript Link")</f>
        <v>Transcript Link</v>
      </c>
      <c r="M503" s="2" t="str">
        <f>HYPERLINK("https://files.afu.se/Downloads/Transcripts/Skeptic%20Zone%20(Richard%20Saunders)/2016 07 10 - skepticzonepodcast - The Skeptic Zone %2365 - 15.Jan.2010_v3h6quPILOg - transcript (automated).pdf","Transcript Link")</f>
        <v>Transcript Link</v>
      </c>
    </row>
    <row r="504" ht="300" spans="1:13">
      <c r="A504" s="1" t="s">
        <v>1975</v>
      </c>
      <c r="B504" s="1" t="s">
        <v>13</v>
      </c>
      <c r="C504" s="4" t="s">
        <v>2396</v>
      </c>
      <c r="D504" s="1" t="s">
        <v>2397</v>
      </c>
      <c r="E504" s="1" t="s">
        <v>2398</v>
      </c>
      <c r="F504" s="4" t="s">
        <v>17</v>
      </c>
      <c r="G504" s="1" t="s">
        <v>18</v>
      </c>
      <c r="H504" s="1" t="s">
        <v>19</v>
      </c>
      <c r="I504" s="1" t="s">
        <v>20</v>
      </c>
      <c r="J504" s="1" t="s">
        <v>2399</v>
      </c>
      <c r="K504" s="1" t="s">
        <v>22</v>
      </c>
      <c r="L504" s="1" t="str">
        <f>HYPERLINK("https://files.afu.se/Downloads/Transcripts/Skeptic%20Zone%20(Richard%20Saunders)/2016 07 10 - skepticzonepodcast - The Skeptic Zone %2396 - 20.Aug.2010_OwBfAtiwPdU - transcript (automated).pdf","Transcript Link")</f>
        <v>Transcript Link</v>
      </c>
      <c r="M504" s="2" t="str">
        <f>HYPERLINK("https://files.afu.se/Downloads/Transcripts/Skeptic%20Zone%20(Richard%20Saunders)/2016 07 10 - skepticzonepodcast - The Skeptic Zone %2396 - 20.Aug.2010_OwBfAtiwPdU - transcript (automated).pdf","Transcript Link")</f>
        <v>Transcript Link</v>
      </c>
    </row>
    <row r="505" ht="150" spans="1:13">
      <c r="A505" s="1" t="s">
        <v>1975</v>
      </c>
      <c r="B505" s="1" t="s">
        <v>13</v>
      </c>
      <c r="C505" s="4" t="s">
        <v>2400</v>
      </c>
      <c r="D505" s="1" t="s">
        <v>2401</v>
      </c>
      <c r="E505" s="1" t="s">
        <v>2402</v>
      </c>
      <c r="F505" s="4" t="s">
        <v>17</v>
      </c>
      <c r="G505" s="1" t="s">
        <v>18</v>
      </c>
      <c r="H505" s="1" t="s">
        <v>19</v>
      </c>
      <c r="I505" s="1" t="s">
        <v>20</v>
      </c>
      <c r="J505" s="1" t="s">
        <v>2403</v>
      </c>
      <c r="K505" s="1" t="s">
        <v>22</v>
      </c>
      <c r="L505" s="1" t="str">
        <f>HYPERLINK("https://files.afu.se/Downloads/Transcripts/Skeptic%20Zone%20(Richard%20Saunders)/2016 07 10 - skepticzonepodcast - The Skeptic Zone %23100 - 17.Sep.2010_XpliROdY7kI - transcript (automated).pdf","Transcript Link")</f>
        <v>Transcript Link</v>
      </c>
      <c r="M505" s="2" t="str">
        <f>HYPERLINK("https://files.afu.se/Downloads/Transcripts/Skeptic%20Zone%20(Richard%20Saunders)/2016 07 10 - skepticzonepodcast - The Skeptic Zone %23100 - 17.Sep.2010_XpliROdY7kI - transcript (automated).pdf","Transcript Link")</f>
        <v>Transcript Link</v>
      </c>
    </row>
    <row r="506" ht="165" spans="1:13">
      <c r="A506" s="1" t="s">
        <v>1975</v>
      </c>
      <c r="B506" s="1" t="s">
        <v>13</v>
      </c>
      <c r="C506" s="4" t="s">
        <v>2404</v>
      </c>
      <c r="D506" s="1" t="s">
        <v>2405</v>
      </c>
      <c r="E506" s="1" t="s">
        <v>2406</v>
      </c>
      <c r="F506" s="4" t="s">
        <v>17</v>
      </c>
      <c r="G506" s="1" t="s">
        <v>18</v>
      </c>
      <c r="H506" s="1" t="s">
        <v>19</v>
      </c>
      <c r="I506" s="1" t="s">
        <v>20</v>
      </c>
      <c r="J506" s="1" t="s">
        <v>2407</v>
      </c>
      <c r="K506" s="1" t="s">
        <v>22</v>
      </c>
      <c r="L506" s="1" t="str">
        <f>HYPERLINK("https://files.afu.se/Downloads/Transcripts/Skeptic%20Zone%20(Richard%20Saunders)/2016 07 10 - skepticzonepodcast - The Skeptic Zone %2385 - 4.June.2010_kngQZZtOEmc - transcript (automated).pdf","Transcript Link")</f>
        <v>Transcript Link</v>
      </c>
      <c r="M506" s="2" t="str">
        <f>HYPERLINK("https://files.afu.se/Downloads/Transcripts/Skeptic%20Zone%20(Richard%20Saunders)/2016 07 10 - skepticzonepodcast - The Skeptic Zone %2385 - 4.June.2010_kngQZZtOEmc - transcript (automated).pdf","Transcript Link")</f>
        <v>Transcript Link</v>
      </c>
    </row>
    <row r="507" ht="150" spans="1:13">
      <c r="A507" s="1" t="s">
        <v>1975</v>
      </c>
      <c r="B507" s="1" t="s">
        <v>13</v>
      </c>
      <c r="C507" s="4" t="s">
        <v>2408</v>
      </c>
      <c r="D507" s="1" t="s">
        <v>2409</v>
      </c>
      <c r="E507" s="1" t="s">
        <v>2410</v>
      </c>
      <c r="F507" s="4" t="s">
        <v>17</v>
      </c>
      <c r="G507" s="1" t="s">
        <v>18</v>
      </c>
      <c r="H507" s="1" t="s">
        <v>19</v>
      </c>
      <c r="I507" s="1" t="s">
        <v>20</v>
      </c>
      <c r="J507" s="1" t="s">
        <v>2411</v>
      </c>
      <c r="K507" s="1" t="s">
        <v>22</v>
      </c>
      <c r="L507" s="1" t="str">
        <f>HYPERLINK("https://files.afu.se/Downloads/Transcripts/Skeptic%20Zone%20(Richard%20Saunders)/2016 07 10 - skepticzonepodcast - The Skeptic Zone %2369 - 12.Feb.2010_0SFYeHNGHoA - transcript (automated).pdf","Transcript Link")</f>
        <v>Transcript Link</v>
      </c>
      <c r="M507" s="2" t="str">
        <f>HYPERLINK("https://files.afu.se/Downloads/Transcripts/Skeptic%20Zone%20(Richard%20Saunders)/2016 07 10 - skepticzonepodcast - The Skeptic Zone %2369 - 12.Feb.2010_0SFYeHNGHoA - transcript (automated).pdf","Transcript Link")</f>
        <v>Transcript Link</v>
      </c>
    </row>
    <row r="508" ht="255" spans="1:13">
      <c r="A508" s="1" t="s">
        <v>1975</v>
      </c>
      <c r="B508" s="1" t="s">
        <v>13</v>
      </c>
      <c r="C508" s="4" t="s">
        <v>2412</v>
      </c>
      <c r="D508" s="1" t="s">
        <v>2413</v>
      </c>
      <c r="E508" s="1" t="s">
        <v>2414</v>
      </c>
      <c r="F508" s="4" t="s">
        <v>17</v>
      </c>
      <c r="G508" s="1" t="s">
        <v>18</v>
      </c>
      <c r="H508" s="1" t="s">
        <v>19</v>
      </c>
      <c r="I508" s="1" t="s">
        <v>20</v>
      </c>
      <c r="J508" s="1" t="s">
        <v>2415</v>
      </c>
      <c r="K508" s="1" t="s">
        <v>22</v>
      </c>
      <c r="L508" s="1" t="str">
        <f>HYPERLINK("https://files.afu.se/Downloads/Transcripts/Skeptic%20Zone%20(Richard%20Saunders)/2016 07 10 - skepticzonepodcast - The Skeptic Zone %2377 - 9.April.2010_4pmtu7gWnxQ - transcript (automated).pdf","Transcript Link")</f>
        <v>Transcript Link</v>
      </c>
      <c r="M508" s="2" t="str">
        <f>HYPERLINK("https://files.afu.se/Downloads/Transcripts/Skeptic%20Zone%20(Richard%20Saunders)/2016 07 10 - skepticzonepodcast - The Skeptic Zone %2377 - 9.April.2010_4pmtu7gWnxQ - transcript (automated).pdf","Transcript Link")</f>
        <v>Transcript Link</v>
      </c>
    </row>
    <row r="509" ht="150" spans="1:13">
      <c r="A509" s="1" t="s">
        <v>1975</v>
      </c>
      <c r="B509" s="1" t="s">
        <v>13</v>
      </c>
      <c r="C509" s="4" t="s">
        <v>2416</v>
      </c>
      <c r="D509" s="1" t="s">
        <v>2417</v>
      </c>
      <c r="E509" s="1" t="s">
        <v>2418</v>
      </c>
      <c r="F509" s="4" t="s">
        <v>17</v>
      </c>
      <c r="G509" s="1" t="s">
        <v>18</v>
      </c>
      <c r="H509" s="1" t="s">
        <v>19</v>
      </c>
      <c r="I509" s="1" t="s">
        <v>20</v>
      </c>
      <c r="J509" s="1" t="s">
        <v>2419</v>
      </c>
      <c r="K509" s="1" t="s">
        <v>22</v>
      </c>
      <c r="L509" s="1" t="str">
        <f>HYPERLINK("https://files.afu.se/Downloads/Transcripts/Skeptic%20Zone%20(Richard%20Saunders)/2016 07 10 - skepticzonepodcast - The Skeptic Zone %2367 - 29.Jan.2010_qV25-q4Houw - transcript (automated).pdf","Transcript Link")</f>
        <v>Transcript Link</v>
      </c>
      <c r="M509" s="2" t="str">
        <f>HYPERLINK("https://files.afu.se/Downloads/Transcripts/Skeptic%20Zone%20(Richard%20Saunders)/2016 07 10 - skepticzonepodcast - The Skeptic Zone %2367 - 29.Jan.2010_qV25-q4Houw - transcript (automated).pdf","Transcript Link")</f>
        <v>Transcript Link</v>
      </c>
    </row>
    <row r="510" ht="165" spans="1:13">
      <c r="A510" s="1" t="s">
        <v>1975</v>
      </c>
      <c r="B510" s="1" t="s">
        <v>13</v>
      </c>
      <c r="C510" s="4" t="s">
        <v>2420</v>
      </c>
      <c r="D510" s="1" t="s">
        <v>2421</v>
      </c>
      <c r="E510" s="1" t="s">
        <v>2422</v>
      </c>
      <c r="F510" s="4" t="s">
        <v>17</v>
      </c>
      <c r="G510" s="1" t="s">
        <v>18</v>
      </c>
      <c r="H510" s="1" t="s">
        <v>19</v>
      </c>
      <c r="I510" s="1" t="s">
        <v>20</v>
      </c>
      <c r="J510" s="1" t="s">
        <v>2423</v>
      </c>
      <c r="K510" s="1" t="s">
        <v>22</v>
      </c>
      <c r="L510" s="1" t="str">
        <f>HYPERLINK("https://files.afu.se/Downloads/Transcripts/Skeptic%20Zone%20(Richard%20Saunders)/2016 07 10 - skepticzonepodcast - The Skeptic Zone %2383 - 21.May.2010_R38Ykvcm8iQ - transcript (automated).pdf","Transcript Link")</f>
        <v>Transcript Link</v>
      </c>
      <c r="M510" s="2" t="str">
        <f>HYPERLINK("https://files.afu.se/Downloads/Transcripts/Skeptic%20Zone%20(Richard%20Saunders)/2016 07 10 - skepticzonepodcast - The Skeptic Zone %2383 - 21.May.2010_R38Ykvcm8iQ - transcript (automated).pdf","Transcript Link")</f>
        <v>Transcript Link</v>
      </c>
    </row>
    <row r="511" ht="405" spans="1:13">
      <c r="A511" s="1" t="s">
        <v>1975</v>
      </c>
      <c r="B511" s="1" t="s">
        <v>13</v>
      </c>
      <c r="C511" s="4" t="s">
        <v>2424</v>
      </c>
      <c r="D511" s="1" t="s">
        <v>2425</v>
      </c>
      <c r="E511" s="1" t="s">
        <v>2426</v>
      </c>
      <c r="F511" s="4" t="s">
        <v>17</v>
      </c>
      <c r="G511" s="1" t="s">
        <v>18</v>
      </c>
      <c r="H511" s="1" t="s">
        <v>19</v>
      </c>
      <c r="I511" s="1" t="s">
        <v>20</v>
      </c>
      <c r="J511" s="1" t="s">
        <v>2427</v>
      </c>
      <c r="K511" s="1" t="s">
        <v>22</v>
      </c>
      <c r="L511" s="1" t="str">
        <f>HYPERLINK("https://files.afu.se/Downloads/Transcripts/Skeptic%20Zone%20(Richard%20Saunders)/2016 07 10 - skepticzonepodcast - The Skeptic Zone %239 - 19.Dec.2008_o0u7cfhbFac - transcript (automated).pdf","Transcript Link")</f>
        <v>Transcript Link</v>
      </c>
      <c r="M511" s="2" t="str">
        <f>HYPERLINK("https://files.afu.se/Downloads/Transcripts/Skeptic%20Zone%20(Richard%20Saunders)/2016 07 10 - skepticzonepodcast - The Skeptic Zone %239 - 19.Dec.2008_o0u7cfhbFac - transcript (automated).pdf","Transcript Link")</f>
        <v>Transcript Link</v>
      </c>
    </row>
    <row r="512" ht="150" spans="1:13">
      <c r="A512" s="1" t="s">
        <v>1975</v>
      </c>
      <c r="B512" s="1" t="s">
        <v>13</v>
      </c>
      <c r="C512" s="4" t="s">
        <v>2428</v>
      </c>
      <c r="D512" s="1" t="s">
        <v>2429</v>
      </c>
      <c r="E512" s="1" t="s">
        <v>2430</v>
      </c>
      <c r="F512" s="4" t="s">
        <v>17</v>
      </c>
      <c r="G512" s="1" t="s">
        <v>18</v>
      </c>
      <c r="H512" s="1" t="s">
        <v>19</v>
      </c>
      <c r="I512" s="1" t="s">
        <v>20</v>
      </c>
      <c r="J512" s="1" t="s">
        <v>2431</v>
      </c>
      <c r="K512" s="1" t="s">
        <v>22</v>
      </c>
      <c r="L512" s="1" t="str">
        <f>HYPERLINK("https://files.afu.se/Downloads/Transcripts/Skeptic%20Zone%20(Richard%20Saunders)/2016 07 10 - skepticzonepodcast - The Skeptic Zone %2371 - 26.Feb.2010_F520HeYZt2o - transcript (automated).pdf","Transcript Link")</f>
        <v>Transcript Link</v>
      </c>
      <c r="M512" s="2" t="str">
        <f>HYPERLINK("https://files.afu.se/Downloads/Transcripts/Skeptic%20Zone%20(Richard%20Saunders)/2016 07 10 - skepticzonepodcast - The Skeptic Zone %2371 - 26.Feb.2010_F520HeYZt2o - transcript (automated).pdf","Transcript Link")</f>
        <v>Transcript Link</v>
      </c>
    </row>
    <row r="513" ht="240" spans="1:13">
      <c r="A513" s="1" t="s">
        <v>1975</v>
      </c>
      <c r="B513" s="1" t="s">
        <v>13</v>
      </c>
      <c r="C513" s="4" t="s">
        <v>2432</v>
      </c>
      <c r="D513" s="1" t="s">
        <v>2433</v>
      </c>
      <c r="E513" s="1" t="s">
        <v>2434</v>
      </c>
      <c r="F513" s="4" t="s">
        <v>17</v>
      </c>
      <c r="G513" s="1" t="s">
        <v>18</v>
      </c>
      <c r="H513" s="1" t="s">
        <v>19</v>
      </c>
      <c r="I513" s="1" t="s">
        <v>20</v>
      </c>
      <c r="J513" s="1" t="s">
        <v>2435</v>
      </c>
      <c r="K513" s="1" t="s">
        <v>22</v>
      </c>
      <c r="L513" s="1" t="str">
        <f>HYPERLINK("https://files.afu.se/Downloads/Transcripts/Skeptic%20Zone%20(Richard%20Saunders)/2016 07 10 - skepticzonepodcast - The Skeptic Zone %2375 - 26.March.2010_fdvaHAcwfyE - transcript (automated).pdf","Transcript Link")</f>
        <v>Transcript Link</v>
      </c>
      <c r="M513" s="2" t="str">
        <f>HYPERLINK("https://files.afu.se/Downloads/Transcripts/Skeptic%20Zone%20(Richard%20Saunders)/2016 07 10 - skepticzonepodcast - The Skeptic Zone %2375 - 26.March.2010_fdvaHAcwfyE - transcript (automated).pdf","Transcript Link")</f>
        <v>Transcript Link</v>
      </c>
    </row>
    <row r="514" ht="195" spans="1:13">
      <c r="A514" s="1" t="s">
        <v>1975</v>
      </c>
      <c r="B514" s="1" t="s">
        <v>13</v>
      </c>
      <c r="C514" s="4" t="s">
        <v>2436</v>
      </c>
      <c r="D514" s="1" t="s">
        <v>2437</v>
      </c>
      <c r="E514" s="1" t="s">
        <v>2438</v>
      </c>
      <c r="F514" s="4" t="s">
        <v>17</v>
      </c>
      <c r="G514" s="1" t="s">
        <v>18</v>
      </c>
      <c r="H514" s="1" t="s">
        <v>19</v>
      </c>
      <c r="I514" s="1" t="s">
        <v>20</v>
      </c>
      <c r="J514" s="1" t="s">
        <v>2439</v>
      </c>
      <c r="K514" s="1" t="s">
        <v>22</v>
      </c>
      <c r="L514" s="1" t="str">
        <f>HYPERLINK("https://files.afu.se/Downloads/Transcripts/Skeptic%20Zone%20(Richard%20Saunders)/2016 07 10 - skepticzonepodcast - The Skeptic Zone %2378 - 16.April.2010_sMIjjVkHy-U - transcript (automated).pdf","Transcript Link")</f>
        <v>Transcript Link</v>
      </c>
      <c r="M514" s="2" t="str">
        <f>HYPERLINK("https://files.afu.se/Downloads/Transcripts/Skeptic%20Zone%20(Richard%20Saunders)/2016 07 10 - skepticzonepodcast - The Skeptic Zone %2378 - 16.April.2010_sMIjjVkHy-U - transcript (automated).pdf","Transcript Link")</f>
        <v>Transcript Link</v>
      </c>
    </row>
    <row r="515" ht="150" spans="1:13">
      <c r="A515" s="1" t="s">
        <v>1975</v>
      </c>
      <c r="B515" s="1" t="s">
        <v>13</v>
      </c>
      <c r="C515" s="4" t="s">
        <v>2440</v>
      </c>
      <c r="D515" s="1" t="s">
        <v>2441</v>
      </c>
      <c r="E515" s="1" t="s">
        <v>2442</v>
      </c>
      <c r="F515" s="4" t="s">
        <v>17</v>
      </c>
      <c r="G515" s="1" t="s">
        <v>18</v>
      </c>
      <c r="H515" s="1" t="s">
        <v>19</v>
      </c>
      <c r="I515" s="1" t="s">
        <v>20</v>
      </c>
      <c r="J515" s="1" t="s">
        <v>2443</v>
      </c>
      <c r="K515" s="1" t="s">
        <v>22</v>
      </c>
      <c r="L515" s="1" t="str">
        <f>HYPERLINK("https://files.afu.se/Downloads/Transcripts/Skeptic%20Zone%20(Richard%20Saunders)/2016 07 10 - skepticzonepodcast - The Skeptic Zone %2390 - 9.July.2010_eYA0Hj3d0BI - transcript (automated).pdf","Transcript Link")</f>
        <v>Transcript Link</v>
      </c>
      <c r="M515" s="2" t="str">
        <f>HYPERLINK("https://files.afu.se/Downloads/Transcripts/Skeptic%20Zone%20(Richard%20Saunders)/2016 07 10 - skepticzonepodcast - The Skeptic Zone %2390 - 9.July.2010_eYA0Hj3d0BI - transcript (automated).pdf","Transcript Link")</f>
        <v>Transcript Link</v>
      </c>
    </row>
    <row r="516" ht="150" spans="1:13">
      <c r="A516" s="1" t="s">
        <v>1975</v>
      </c>
      <c r="B516" s="1" t="s">
        <v>13</v>
      </c>
      <c r="C516" s="4" t="s">
        <v>2444</v>
      </c>
      <c r="D516" s="1" t="s">
        <v>2445</v>
      </c>
      <c r="E516" s="1" t="s">
        <v>2446</v>
      </c>
      <c r="F516" s="4" t="s">
        <v>17</v>
      </c>
      <c r="G516" s="1" t="s">
        <v>18</v>
      </c>
      <c r="H516" s="1" t="s">
        <v>19</v>
      </c>
      <c r="I516" s="1" t="s">
        <v>20</v>
      </c>
      <c r="J516" s="1" t="s">
        <v>2447</v>
      </c>
      <c r="K516" s="1" t="s">
        <v>22</v>
      </c>
      <c r="L516" s="1" t="str">
        <f>HYPERLINK("https://files.afu.se/Downloads/Transcripts/Skeptic%20Zone%20(Richard%20Saunders)/2016 07 10 - skepticzonepodcast - The Skeptic Zone %2368 - 5.Feb.2010_StYjRSgzwe4 - transcript (automated).pdf","Transcript Link")</f>
        <v>Transcript Link</v>
      </c>
      <c r="M516" s="2" t="str">
        <f>HYPERLINK("https://files.afu.se/Downloads/Transcripts/Skeptic%20Zone%20(Richard%20Saunders)/2016 07 10 - skepticzonepodcast - The Skeptic Zone %2368 - 5.Feb.2010_StYjRSgzwe4 - transcript (automated).pdf","Transcript Link")</f>
        <v>Transcript Link</v>
      </c>
    </row>
    <row r="517" ht="150" spans="1:13">
      <c r="A517" s="1" t="s">
        <v>1975</v>
      </c>
      <c r="B517" s="1" t="s">
        <v>13</v>
      </c>
      <c r="C517" s="4" t="s">
        <v>2448</v>
      </c>
      <c r="D517" s="1" t="s">
        <v>2449</v>
      </c>
      <c r="E517" s="1" t="s">
        <v>2450</v>
      </c>
      <c r="F517" s="4" t="s">
        <v>17</v>
      </c>
      <c r="G517" s="1" t="s">
        <v>18</v>
      </c>
      <c r="H517" s="1" t="s">
        <v>19</v>
      </c>
      <c r="I517" s="1" t="s">
        <v>20</v>
      </c>
      <c r="J517" s="1" t="s">
        <v>2451</v>
      </c>
      <c r="K517" s="1" t="s">
        <v>22</v>
      </c>
      <c r="L517" s="1" t="str">
        <f>HYPERLINK("https://files.afu.se/Downloads/Transcripts/Skeptic%20Zone%20(Richard%20Saunders)/2016 07 10 - skepticzonepodcast - The Skeptic Zone %2372 - 5.March.2010_8wQ8NX159Ac - transcript (automated).pdf","Transcript Link")</f>
        <v>Transcript Link</v>
      </c>
      <c r="M517" s="2" t="str">
        <f>HYPERLINK("https://files.afu.se/Downloads/Transcripts/Skeptic%20Zone%20(Richard%20Saunders)/2016 07 10 - skepticzonepodcast - The Skeptic Zone %2372 - 5.March.2010_8wQ8NX159Ac - transcript (automated).pdf","Transcript Link")</f>
        <v>Transcript Link</v>
      </c>
    </row>
    <row r="518" ht="150" spans="1:13">
      <c r="A518" s="1" t="s">
        <v>1975</v>
      </c>
      <c r="B518" s="1" t="s">
        <v>13</v>
      </c>
      <c r="C518" s="4" t="s">
        <v>2452</v>
      </c>
      <c r="D518" s="1" t="s">
        <v>2453</v>
      </c>
      <c r="E518" s="1" t="s">
        <v>2454</v>
      </c>
      <c r="F518" s="4" t="s">
        <v>17</v>
      </c>
      <c r="G518" s="1" t="s">
        <v>18</v>
      </c>
      <c r="H518" s="1" t="s">
        <v>19</v>
      </c>
      <c r="I518" s="1" t="s">
        <v>20</v>
      </c>
      <c r="J518" s="1" t="s">
        <v>2455</v>
      </c>
      <c r="K518" s="1" t="s">
        <v>22</v>
      </c>
      <c r="L518" s="1" t="str">
        <f>HYPERLINK("https://files.afu.se/Downloads/Transcripts/Skeptic%20Zone%20(Richard%20Saunders)/2016 07 10 - skepticzonepodcast - The Skeptic Zone %2391 - 16.July.2010_5XBEOi4HEbI - transcript (automated).pdf","Transcript Link")</f>
        <v>Transcript Link</v>
      </c>
      <c r="M518" s="2" t="str">
        <f>HYPERLINK("https://files.afu.se/Downloads/Transcripts/Skeptic%20Zone%20(Richard%20Saunders)/2016 07 10 - skepticzonepodcast - The Skeptic Zone %2391 - 16.July.2010_5XBEOi4HEbI - transcript (automated).pdf","Transcript Link")</f>
        <v>Transcript Link</v>
      </c>
    </row>
    <row r="519" ht="150" spans="1:13">
      <c r="A519" s="1" t="s">
        <v>1975</v>
      </c>
      <c r="B519" s="1" t="s">
        <v>13</v>
      </c>
      <c r="C519" s="4" t="s">
        <v>2456</v>
      </c>
      <c r="D519" s="1" t="s">
        <v>2457</v>
      </c>
      <c r="E519" s="1" t="s">
        <v>2458</v>
      </c>
      <c r="F519" s="4" t="s">
        <v>17</v>
      </c>
      <c r="G519" s="1" t="s">
        <v>18</v>
      </c>
      <c r="H519" s="1" t="s">
        <v>19</v>
      </c>
      <c r="I519" s="1" t="s">
        <v>20</v>
      </c>
      <c r="J519" s="1" t="s">
        <v>2459</v>
      </c>
      <c r="K519" s="1" t="s">
        <v>22</v>
      </c>
      <c r="L519" s="1" t="str">
        <f>HYPERLINK("https://files.afu.se/Downloads/Transcripts/Skeptic%20Zone%20(Richard%20Saunders)/2016 07 10 - skepticzonepodcast - The Skeptic Zone %2366 - 22.Jan.2010_OxREac_ViiQ - transcript (automated).pdf","Transcript Link")</f>
        <v>Transcript Link</v>
      </c>
      <c r="M519" s="2" t="str">
        <f>HYPERLINK("https://files.afu.se/Downloads/Transcripts/Skeptic%20Zone%20(Richard%20Saunders)/2016 07 10 - skepticzonepodcast - The Skeptic Zone %2366 - 22.Jan.2010_OxREac_ViiQ - transcript (automated).pdf","Transcript Link")</f>
        <v>Transcript Link</v>
      </c>
    </row>
    <row r="520" ht="150" spans="1:13">
      <c r="A520" s="1" t="s">
        <v>1975</v>
      </c>
      <c r="B520" s="1" t="s">
        <v>13</v>
      </c>
      <c r="C520" s="4" t="s">
        <v>2460</v>
      </c>
      <c r="D520" s="1" t="s">
        <v>2461</v>
      </c>
      <c r="E520" s="1" t="s">
        <v>2462</v>
      </c>
      <c r="F520" s="4" t="s">
        <v>17</v>
      </c>
      <c r="G520" s="1" t="s">
        <v>18</v>
      </c>
      <c r="H520" s="1" t="s">
        <v>19</v>
      </c>
      <c r="I520" s="1" t="s">
        <v>20</v>
      </c>
      <c r="J520" s="1" t="s">
        <v>2463</v>
      </c>
      <c r="K520" s="1" t="s">
        <v>22</v>
      </c>
      <c r="L520" s="1" t="str">
        <f>HYPERLINK("https://files.afu.se/Downloads/Transcripts/Skeptic%20Zone%20(Richard%20Saunders)/2016 07 10 - skepticzonepodcast - The Skeptic Zone %2386 - 11.June.2010_lJw1Bfb_cB0 - transcript (automated).pdf","Transcript Link")</f>
        <v>Transcript Link</v>
      </c>
      <c r="M520" s="2" t="str">
        <f>HYPERLINK("https://files.afu.se/Downloads/Transcripts/Skeptic%20Zone%20(Richard%20Saunders)/2016 07 10 - skepticzonepodcast - The Skeptic Zone %2386 - 11.June.2010_lJw1Bfb_cB0 - transcript (automated).pdf","Transcript Link")</f>
        <v>Transcript Link</v>
      </c>
    </row>
    <row r="521" ht="150" spans="1:13">
      <c r="A521" s="1" t="s">
        <v>1975</v>
      </c>
      <c r="B521" s="1" t="s">
        <v>13</v>
      </c>
      <c r="C521" s="4" t="s">
        <v>2464</v>
      </c>
      <c r="D521" s="1" t="s">
        <v>2465</v>
      </c>
      <c r="E521" s="1" t="s">
        <v>2466</v>
      </c>
      <c r="F521" s="4" t="s">
        <v>17</v>
      </c>
      <c r="G521" s="1" t="s">
        <v>18</v>
      </c>
      <c r="H521" s="1" t="s">
        <v>19</v>
      </c>
      <c r="I521" s="1" t="s">
        <v>20</v>
      </c>
      <c r="J521" s="1" t="s">
        <v>2467</v>
      </c>
      <c r="K521" s="1" t="s">
        <v>22</v>
      </c>
      <c r="L521" s="1" t="str">
        <f>HYPERLINK("https://files.afu.se/Downloads/Transcripts/Skeptic%20Zone%20(Richard%20Saunders)/2016 07 10 - skepticzonepodcast - The Skeptic Zone %2339 - 17.July.2009_ig0bLQvwNRI - transcript (automated).pdf","Transcript Link")</f>
        <v>Transcript Link</v>
      </c>
      <c r="M521" s="2" t="str">
        <f>HYPERLINK("https://files.afu.se/Downloads/Transcripts/Skeptic%20Zone%20(Richard%20Saunders)/2016 07 10 - skepticzonepodcast - The Skeptic Zone %2339 - 17.July.2009_ig0bLQvwNRI - transcript (automated).pdf","Transcript Link")</f>
        <v>Transcript Link</v>
      </c>
    </row>
    <row r="522" ht="150" spans="1:13">
      <c r="A522" s="1" t="s">
        <v>1975</v>
      </c>
      <c r="B522" s="1" t="s">
        <v>13</v>
      </c>
      <c r="C522" s="4" t="s">
        <v>2468</v>
      </c>
      <c r="D522" s="1" t="s">
        <v>2469</v>
      </c>
      <c r="E522" s="1" t="s">
        <v>2470</v>
      </c>
      <c r="F522" s="4" t="s">
        <v>17</v>
      </c>
      <c r="G522" s="1" t="s">
        <v>18</v>
      </c>
      <c r="H522" s="1" t="s">
        <v>19</v>
      </c>
      <c r="I522" s="1" t="s">
        <v>20</v>
      </c>
      <c r="J522" s="1" t="s">
        <v>2471</v>
      </c>
      <c r="K522" s="1" t="s">
        <v>22</v>
      </c>
      <c r="L522" s="1" t="str">
        <f>HYPERLINK("https://files.afu.se/Downloads/Transcripts/Skeptic%20Zone%20(Richard%20Saunders)/2016 07 10 - skepticzonepodcast - The Skeptic Zone %2379 - 23.April.2010_pG-z2SAPxQM - transcript (automated).pdf","Transcript Link")</f>
        <v>Transcript Link</v>
      </c>
      <c r="M522" s="2" t="str">
        <f>HYPERLINK("https://files.afu.se/Downloads/Transcripts/Skeptic%20Zone%20(Richard%20Saunders)/2016 07 10 - skepticzonepodcast - The Skeptic Zone %2379 - 23.April.2010_pG-z2SAPxQM - transcript (automated).pdf","Transcript Link")</f>
        <v>Transcript Link</v>
      </c>
    </row>
    <row r="523" ht="150" spans="1:13">
      <c r="A523" s="1" t="s">
        <v>1975</v>
      </c>
      <c r="B523" s="1" t="s">
        <v>13</v>
      </c>
      <c r="C523" s="4" t="s">
        <v>2472</v>
      </c>
      <c r="D523" s="1" t="s">
        <v>2473</v>
      </c>
      <c r="E523" s="1" t="s">
        <v>2474</v>
      </c>
      <c r="F523" s="4" t="s">
        <v>17</v>
      </c>
      <c r="G523" s="1" t="s">
        <v>18</v>
      </c>
      <c r="H523" s="1" t="s">
        <v>19</v>
      </c>
      <c r="I523" s="1" t="s">
        <v>20</v>
      </c>
      <c r="J523" s="1" t="s">
        <v>2475</v>
      </c>
      <c r="K523" s="1" t="s">
        <v>22</v>
      </c>
      <c r="L523" s="1" t="str">
        <f>HYPERLINK("https://files.afu.se/Downloads/Transcripts/Skeptic%20Zone%20(Richard%20Saunders)/2016 07 10 - skepticzonepodcast - The Skeptic Zone %2380 - 30.April.2010_z6wDlJTltq8 - transcript (automated).pdf","Transcript Link")</f>
        <v>Transcript Link</v>
      </c>
      <c r="M523" s="2" t="str">
        <f>HYPERLINK("https://files.afu.se/Downloads/Transcripts/Skeptic%20Zone%20(Richard%20Saunders)/2016 07 10 - skepticzonepodcast - The Skeptic Zone %2380 - 30.April.2010_z6wDlJTltq8 - transcript (automated).pdf","Transcript Link")</f>
        <v>Transcript Link</v>
      </c>
    </row>
    <row r="524" ht="165" spans="1:13">
      <c r="A524" s="1" t="s">
        <v>1975</v>
      </c>
      <c r="B524" s="1" t="s">
        <v>13</v>
      </c>
      <c r="C524" s="4" t="s">
        <v>2476</v>
      </c>
      <c r="D524" s="1" t="s">
        <v>2477</v>
      </c>
      <c r="E524" s="1" t="s">
        <v>2478</v>
      </c>
      <c r="F524" s="4" t="s">
        <v>17</v>
      </c>
      <c r="G524" s="1" t="s">
        <v>18</v>
      </c>
      <c r="H524" s="1" t="s">
        <v>19</v>
      </c>
      <c r="I524" s="1" t="s">
        <v>20</v>
      </c>
      <c r="J524" s="1" t="s">
        <v>2479</v>
      </c>
      <c r="K524" s="1" t="s">
        <v>22</v>
      </c>
      <c r="L524" s="1" t="str">
        <f>HYPERLINK("https://files.afu.se/Downloads/Transcripts/Skeptic%20Zone%20(Richard%20Saunders)/2016 07 10 - skepticzonepodcast - The Skeptic Zone %2381 - 7.May.2010_0rBhfHuw7J8 - transcript (automated).pdf","Transcript Link")</f>
        <v>Transcript Link</v>
      </c>
      <c r="M524" s="2" t="str">
        <f>HYPERLINK("https://files.afu.se/Downloads/Transcripts/Skeptic%20Zone%20(Richard%20Saunders)/2016 07 10 - skepticzonepodcast - The Skeptic Zone %2381 - 7.May.2010_0rBhfHuw7J8 - transcript (automated).pdf","Transcript Link")</f>
        <v>Transcript Link</v>
      </c>
    </row>
    <row r="525" ht="240" spans="1:13">
      <c r="A525" s="1" t="s">
        <v>1975</v>
      </c>
      <c r="B525" s="1" t="s">
        <v>13</v>
      </c>
      <c r="C525" s="4" t="s">
        <v>2480</v>
      </c>
      <c r="D525" s="1" t="s">
        <v>2481</v>
      </c>
      <c r="E525" s="1" t="s">
        <v>2482</v>
      </c>
      <c r="F525" s="4" t="s">
        <v>17</v>
      </c>
      <c r="G525" s="1" t="s">
        <v>18</v>
      </c>
      <c r="H525" s="1" t="s">
        <v>19</v>
      </c>
      <c r="I525" s="1" t="s">
        <v>20</v>
      </c>
      <c r="J525" s="1" t="s">
        <v>2483</v>
      </c>
      <c r="K525" s="1" t="s">
        <v>22</v>
      </c>
      <c r="L525" s="1" t="str">
        <f>HYPERLINK("https://files.afu.se/Downloads/Transcripts/Skeptic%20Zone%20(Richard%20Saunders)/2016 07 10 - skepticzonepodcast - The Skeptic Zone %2393 - 30.July.2010_88zgm9RRHis - transcript (automated).pdf","Transcript Link")</f>
        <v>Transcript Link</v>
      </c>
      <c r="M525" s="2" t="str">
        <f>HYPERLINK("https://files.afu.se/Downloads/Transcripts/Skeptic%20Zone%20(Richard%20Saunders)/2016 07 10 - skepticzonepodcast - The Skeptic Zone %2393 - 30.July.2010_88zgm9RRHis - transcript (automated).pdf","Transcript Link")</f>
        <v>Transcript Link</v>
      </c>
    </row>
    <row r="526" ht="150" spans="1:13">
      <c r="A526" s="1" t="s">
        <v>1975</v>
      </c>
      <c r="B526" s="1" t="s">
        <v>13</v>
      </c>
      <c r="C526" s="4" t="s">
        <v>2484</v>
      </c>
      <c r="D526" s="1" t="s">
        <v>2485</v>
      </c>
      <c r="E526" s="1" t="s">
        <v>2486</v>
      </c>
      <c r="F526" s="4" t="s">
        <v>17</v>
      </c>
      <c r="G526" s="1" t="s">
        <v>18</v>
      </c>
      <c r="H526" s="1" t="s">
        <v>19</v>
      </c>
      <c r="I526" s="1" t="s">
        <v>20</v>
      </c>
      <c r="J526" s="1" t="s">
        <v>2487</v>
      </c>
      <c r="K526" s="1" t="s">
        <v>22</v>
      </c>
      <c r="L526" s="1" t="str">
        <f>HYPERLINK("https://files.afu.se/Downloads/Transcripts/Skeptic%20Zone%20(Richard%20Saunders)/2016 07 10 - skepticzonepodcast - The Skeptic Zone %2384 - 28.May.2010_OfJ2StH7JPc - transcript (automated).pdf","Transcript Link")</f>
        <v>Transcript Link</v>
      </c>
      <c r="M526" s="2" t="str">
        <f>HYPERLINK("https://files.afu.se/Downloads/Transcripts/Skeptic%20Zone%20(Richard%20Saunders)/2016 07 10 - skepticzonepodcast - The Skeptic Zone %2384 - 28.May.2010_OfJ2StH7JPc - transcript (automated).pdf","Transcript Link")</f>
        <v>Transcript Link</v>
      </c>
    </row>
    <row r="527" ht="360" spans="1:13">
      <c r="A527" s="1" t="s">
        <v>1975</v>
      </c>
      <c r="B527" s="1" t="s">
        <v>13</v>
      </c>
      <c r="C527" s="4" t="s">
        <v>2488</v>
      </c>
      <c r="D527" s="1" t="s">
        <v>2489</v>
      </c>
      <c r="E527" s="1" t="s">
        <v>2490</v>
      </c>
      <c r="F527" s="4" t="s">
        <v>17</v>
      </c>
      <c r="G527" s="1" t="s">
        <v>18</v>
      </c>
      <c r="H527" s="1" t="s">
        <v>19</v>
      </c>
      <c r="I527" s="1" t="s">
        <v>20</v>
      </c>
      <c r="J527" s="1" t="s">
        <v>2491</v>
      </c>
      <c r="K527" s="1" t="s">
        <v>22</v>
      </c>
      <c r="L527" s="1" t="str">
        <f>HYPERLINK("https://files.afu.se/Downloads/Transcripts/Skeptic%20Zone%20(Richard%20Saunders)/2016 07 10 - skepticzonepodcast - The Skeptic Zone %235 - 7.Nov.2008_sSqwY8_9mFM - transcript (automated).pdf","Transcript Link")</f>
        <v>Transcript Link</v>
      </c>
      <c r="M527" s="2" t="str">
        <f>HYPERLINK("https://files.afu.se/Downloads/Transcripts/Skeptic%20Zone%20(Richard%20Saunders)/2016 07 10 - skepticzonepodcast - The Skeptic Zone %235 - 7.Nov.2008_sSqwY8_9mFM - transcript (automated).pdf","Transcript Link")</f>
        <v>Transcript Link</v>
      </c>
    </row>
    <row r="528" ht="150" spans="1:13">
      <c r="A528" s="1" t="s">
        <v>1975</v>
      </c>
      <c r="B528" s="1" t="s">
        <v>13</v>
      </c>
      <c r="C528" s="4" t="s">
        <v>2492</v>
      </c>
      <c r="D528" s="1" t="s">
        <v>2493</v>
      </c>
      <c r="E528" s="1" t="s">
        <v>2494</v>
      </c>
      <c r="F528" s="4" t="s">
        <v>17</v>
      </c>
      <c r="G528" s="1" t="s">
        <v>18</v>
      </c>
      <c r="H528" s="1" t="s">
        <v>19</v>
      </c>
      <c r="I528" s="1" t="s">
        <v>20</v>
      </c>
      <c r="J528" s="1" t="s">
        <v>2495</v>
      </c>
      <c r="K528" s="1" t="s">
        <v>22</v>
      </c>
      <c r="L528" s="1" t="str">
        <f>HYPERLINK("https://files.afu.se/Downloads/Transcripts/Skeptic%20Zone%20(Richard%20Saunders)/2016 07 10 - skepticzonepodcast - The Skeptic Zone %2397 - 27.Aug.2010_NWx6QgfWO5U - transcript (automated).pdf","Transcript Link")</f>
        <v>Transcript Link</v>
      </c>
      <c r="M528" s="2" t="str">
        <f>HYPERLINK("https://files.afu.se/Downloads/Transcripts/Skeptic%20Zone%20(Richard%20Saunders)/2016 07 10 - skepticzonepodcast - The Skeptic Zone %2397 - 27.Aug.2010_NWx6QgfWO5U - transcript (automated).pdf","Transcript Link")</f>
        <v>Transcript Link</v>
      </c>
    </row>
    <row r="529" ht="150" spans="1:13">
      <c r="A529" s="1" t="s">
        <v>1975</v>
      </c>
      <c r="B529" s="1" t="s">
        <v>13</v>
      </c>
      <c r="C529" s="4" t="s">
        <v>2496</v>
      </c>
      <c r="D529" s="1" t="s">
        <v>2497</v>
      </c>
      <c r="E529" s="1" t="s">
        <v>2498</v>
      </c>
      <c r="F529" s="4" t="s">
        <v>17</v>
      </c>
      <c r="G529" s="1" t="s">
        <v>18</v>
      </c>
      <c r="H529" s="1" t="s">
        <v>19</v>
      </c>
      <c r="I529" s="1" t="s">
        <v>20</v>
      </c>
      <c r="J529" s="1" t="s">
        <v>2499</v>
      </c>
      <c r="K529" s="1" t="s">
        <v>22</v>
      </c>
      <c r="L529" s="1" t="str">
        <f>HYPERLINK("https://files.afu.se/Downloads/Transcripts/Skeptic%20Zone%20(Richard%20Saunders)/2016 07 10 - skepticzonepodcast - The Skeptic Zone %2364 - 8.Jan.2010_3NHS6nRZKl0 - transcript (automated).pdf","Transcript Link")</f>
        <v>Transcript Link</v>
      </c>
      <c r="M529" s="2" t="str">
        <f>HYPERLINK("https://files.afu.se/Downloads/Transcripts/Skeptic%20Zone%20(Richard%20Saunders)/2016 07 10 - skepticzonepodcast - The Skeptic Zone %2364 - 8.Jan.2010_3NHS6nRZKl0 - transcript (automated).pdf","Transcript Link")</f>
        <v>Transcript Link</v>
      </c>
    </row>
    <row r="530" ht="195" spans="1:13">
      <c r="A530" s="1" t="s">
        <v>1975</v>
      </c>
      <c r="B530" s="1" t="s">
        <v>13</v>
      </c>
      <c r="C530" s="4" t="s">
        <v>2500</v>
      </c>
      <c r="D530" s="1" t="s">
        <v>2501</v>
      </c>
      <c r="E530" s="1" t="s">
        <v>2502</v>
      </c>
      <c r="F530" s="4" t="s">
        <v>17</v>
      </c>
      <c r="G530" s="1" t="s">
        <v>18</v>
      </c>
      <c r="H530" s="1" t="s">
        <v>19</v>
      </c>
      <c r="I530" s="1" t="s">
        <v>20</v>
      </c>
      <c r="J530" s="1" t="s">
        <v>2503</v>
      </c>
      <c r="K530" s="1" t="s">
        <v>22</v>
      </c>
      <c r="L530" s="1" t="str">
        <f>HYPERLINK("https://files.afu.se/Downloads/Transcripts/Skeptic%20Zone%20(Richard%20Saunders)/2016 07 10 - skepticzonepodcast - The Skeptic Zone %2395 - 13.Aug.2010_22WOg3HrYPo - transcript (automated).pdf","Transcript Link")</f>
        <v>Transcript Link</v>
      </c>
      <c r="M530" s="2" t="str">
        <f>HYPERLINK("https://files.afu.se/Downloads/Transcripts/Skeptic%20Zone%20(Richard%20Saunders)/2016 07 10 - skepticzonepodcast - The Skeptic Zone %2395 - 13.Aug.2010_22WOg3HrYPo - transcript (automated).pdf","Transcript Link")</f>
        <v>Transcript Link</v>
      </c>
    </row>
    <row r="531" ht="150" spans="1:13">
      <c r="A531" s="1" t="s">
        <v>1975</v>
      </c>
      <c r="B531" s="1" t="s">
        <v>13</v>
      </c>
      <c r="C531" s="4" t="s">
        <v>2504</v>
      </c>
      <c r="D531" s="1" t="s">
        <v>2505</v>
      </c>
      <c r="E531" s="1" t="s">
        <v>2506</v>
      </c>
      <c r="F531" s="4" t="s">
        <v>17</v>
      </c>
      <c r="G531" s="1" t="s">
        <v>18</v>
      </c>
      <c r="H531" s="1" t="s">
        <v>19</v>
      </c>
      <c r="I531" s="1" t="s">
        <v>20</v>
      </c>
      <c r="J531" s="1" t="s">
        <v>2507</v>
      </c>
      <c r="K531" s="1" t="s">
        <v>22</v>
      </c>
      <c r="L531" s="1" t="str">
        <f>HYPERLINK("https://files.afu.se/Downloads/Transcripts/Skeptic%20Zone%20(Richard%20Saunders)/2016 07 10 - skepticzonepodcast - The Skeptic Zone %2374 - 19.March.2010_0DRiGIa26sQ - transcript (automated).pdf","Transcript Link")</f>
        <v>Transcript Link</v>
      </c>
      <c r="M531" s="2" t="str">
        <f>HYPERLINK("https://files.afu.se/Downloads/Transcripts/Skeptic%20Zone%20(Richard%20Saunders)/2016 07 10 - skepticzonepodcast - The Skeptic Zone %2374 - 19.March.2010_0DRiGIa26sQ - transcript (automated).pdf","Transcript Link")</f>
        <v>Transcript Link</v>
      </c>
    </row>
    <row r="532" ht="150" spans="1:13">
      <c r="A532" s="1" t="s">
        <v>1975</v>
      </c>
      <c r="B532" s="1" t="s">
        <v>13</v>
      </c>
      <c r="C532" s="4" t="s">
        <v>2508</v>
      </c>
      <c r="D532" s="1" t="s">
        <v>2509</v>
      </c>
      <c r="E532" s="1" t="s">
        <v>2510</v>
      </c>
      <c r="F532" s="4" t="s">
        <v>17</v>
      </c>
      <c r="G532" s="1" t="s">
        <v>18</v>
      </c>
      <c r="H532" s="1" t="s">
        <v>19</v>
      </c>
      <c r="I532" s="1" t="s">
        <v>20</v>
      </c>
      <c r="J532" s="1" t="s">
        <v>2511</v>
      </c>
      <c r="K532" s="1" t="s">
        <v>22</v>
      </c>
      <c r="L532" s="1" t="str">
        <f>HYPERLINK("https://files.afu.se/Downloads/Transcripts/Skeptic%20Zone%20(Richard%20Saunders)/2016 07 10 - skepticzonepodcast - The Skeptic Zone %2370 - 19.Feb.2010_0eG_j0D5HFw - transcript (automated).pdf","Transcript Link")</f>
        <v>Transcript Link</v>
      </c>
      <c r="M532" s="2" t="str">
        <f>HYPERLINK("https://files.afu.se/Downloads/Transcripts/Skeptic%20Zone%20(Richard%20Saunders)/2016 07 10 - skepticzonepodcast - The Skeptic Zone %2370 - 19.Feb.2010_0eG_j0D5HFw - transcript (automated).pdf","Transcript Link")</f>
        <v>Transcript Link</v>
      </c>
    </row>
    <row r="533" ht="210" spans="1:13">
      <c r="A533" s="1" t="s">
        <v>1975</v>
      </c>
      <c r="B533" s="1" t="s">
        <v>13</v>
      </c>
      <c r="C533" s="4" t="s">
        <v>2512</v>
      </c>
      <c r="D533" s="1" t="s">
        <v>2513</v>
      </c>
      <c r="E533" s="1" t="s">
        <v>2514</v>
      </c>
      <c r="F533" s="4" t="s">
        <v>17</v>
      </c>
      <c r="G533" s="1" t="s">
        <v>18</v>
      </c>
      <c r="H533" s="1" t="s">
        <v>19</v>
      </c>
      <c r="I533" s="1" t="s">
        <v>20</v>
      </c>
      <c r="J533" s="1" t="s">
        <v>2515</v>
      </c>
      <c r="K533" s="1" t="s">
        <v>22</v>
      </c>
      <c r="L533" s="1" t="str">
        <f>HYPERLINK("https://files.afu.se/Downloads/Transcripts/Skeptic%20Zone%20(Richard%20Saunders)/2016 07 10 - skepticzonepodcast - The Skeptic Zone %2330 - 15.May.2009_6mpEIQnOggs - transcript (automated).pdf","Transcript Link")</f>
        <v>Transcript Link</v>
      </c>
      <c r="M533" s="2" t="str">
        <f>HYPERLINK("https://files.afu.se/Downloads/Transcripts/Skeptic%20Zone%20(Richard%20Saunders)/2016 07 10 - skepticzonepodcast - The Skeptic Zone %2330 - 15.May.2009_6mpEIQnOggs - transcript (automated).pdf","Transcript Link")</f>
        <v>Transcript Link</v>
      </c>
    </row>
    <row r="534" ht="270" spans="1:13">
      <c r="A534" s="1" t="s">
        <v>1975</v>
      </c>
      <c r="B534" s="1" t="s">
        <v>13</v>
      </c>
      <c r="C534" s="4" t="s">
        <v>2516</v>
      </c>
      <c r="D534" s="1" t="s">
        <v>2517</v>
      </c>
      <c r="E534" s="1" t="s">
        <v>2518</v>
      </c>
      <c r="F534" s="4" t="s">
        <v>17</v>
      </c>
      <c r="G534" s="1" t="s">
        <v>18</v>
      </c>
      <c r="H534" s="1" t="s">
        <v>19</v>
      </c>
      <c r="I534" s="1" t="s">
        <v>20</v>
      </c>
      <c r="J534" s="1" t="s">
        <v>2519</v>
      </c>
      <c r="K534" s="1" t="s">
        <v>22</v>
      </c>
      <c r="L534" s="1" t="str">
        <f>HYPERLINK("https://files.afu.se/Downloads/Transcripts/Skeptic%20Zone%20(Richard%20Saunders)/2016 07 10 - skepticzonepodcast - The Skeptic Zone %2398 - 3.Sep.2010_JE0Ko7sA3hY - transcript (automated).pdf","Transcript Link")</f>
        <v>Transcript Link</v>
      </c>
      <c r="M534" s="2" t="str">
        <f>HYPERLINK("https://files.afu.se/Downloads/Transcripts/Skeptic%20Zone%20(Richard%20Saunders)/2016 07 10 - skepticzonepodcast - The Skeptic Zone %2398 - 3.Sep.2010_JE0Ko7sA3hY - transcript (automated).pdf","Transcript Link")</f>
        <v>Transcript Link</v>
      </c>
    </row>
    <row r="535" ht="150" spans="1:13">
      <c r="A535" s="1" t="s">
        <v>1975</v>
      </c>
      <c r="B535" s="1" t="s">
        <v>13</v>
      </c>
      <c r="C535" s="4" t="s">
        <v>2520</v>
      </c>
      <c r="D535" s="1" t="s">
        <v>2521</v>
      </c>
      <c r="E535" s="1" t="s">
        <v>2522</v>
      </c>
      <c r="F535" s="4" t="s">
        <v>17</v>
      </c>
      <c r="G535" s="1" t="s">
        <v>18</v>
      </c>
      <c r="H535" s="1" t="s">
        <v>19</v>
      </c>
      <c r="I535" s="1" t="s">
        <v>20</v>
      </c>
      <c r="J535" s="1" t="s">
        <v>2523</v>
      </c>
      <c r="K535" s="1" t="s">
        <v>22</v>
      </c>
      <c r="L535" s="1" t="str">
        <f>HYPERLINK("https://files.afu.se/Downloads/Transcripts/Skeptic%20Zone%20(Richard%20Saunders)/2016 07 10 - skepticzonepodcast - The Skeptic Zone %2388 - 25.June.2010_WfKOsc09g7Y - transcript (automated).pdf","Transcript Link")</f>
        <v>Transcript Link</v>
      </c>
      <c r="M535" s="2" t="str">
        <f>HYPERLINK("https://files.afu.se/Downloads/Transcripts/Skeptic%20Zone%20(Richard%20Saunders)/2016 07 10 - skepticzonepodcast - The Skeptic Zone %2388 - 25.June.2010_WfKOsc09g7Y - transcript (automated).pdf","Transcript Link")</f>
        <v>Transcript Link</v>
      </c>
    </row>
    <row r="536" ht="165" spans="1:13">
      <c r="A536" s="1" t="s">
        <v>1975</v>
      </c>
      <c r="B536" s="1" t="s">
        <v>13</v>
      </c>
      <c r="C536" s="4" t="s">
        <v>2524</v>
      </c>
      <c r="D536" s="1" t="s">
        <v>2525</v>
      </c>
      <c r="E536" s="1" t="s">
        <v>2526</v>
      </c>
      <c r="F536" s="4" t="s">
        <v>17</v>
      </c>
      <c r="G536" s="1" t="s">
        <v>18</v>
      </c>
      <c r="H536" s="1" t="s">
        <v>19</v>
      </c>
      <c r="I536" s="1" t="s">
        <v>20</v>
      </c>
      <c r="J536" s="1" t="s">
        <v>2527</v>
      </c>
      <c r="K536" s="1" t="s">
        <v>22</v>
      </c>
      <c r="L536" s="1" t="str">
        <f>HYPERLINK("https://files.afu.se/Downloads/Transcripts/Skeptic%20Zone%20(Richard%20Saunders)/2016 07 10 - skepticzonepodcast - The Skeptic Zone %2389 - 2.July.2010_60yemaTGmlU - transcript (automated).pdf","Transcript Link")</f>
        <v>Transcript Link</v>
      </c>
      <c r="M536" s="2" t="str">
        <f>HYPERLINK("https://files.afu.se/Downloads/Transcripts/Skeptic%20Zone%20(Richard%20Saunders)/2016 07 10 - skepticzonepodcast - The Skeptic Zone %2389 - 2.July.2010_60yemaTGmlU - transcript (automated).pdf","Transcript Link")</f>
        <v>Transcript Link</v>
      </c>
    </row>
    <row r="537" ht="150" spans="1:13">
      <c r="A537" s="1" t="s">
        <v>1975</v>
      </c>
      <c r="B537" s="1" t="s">
        <v>13</v>
      </c>
      <c r="C537" s="4" t="s">
        <v>2528</v>
      </c>
      <c r="D537" s="1" t="s">
        <v>2529</v>
      </c>
      <c r="E537" s="1" t="s">
        <v>2530</v>
      </c>
      <c r="F537" s="4" t="s">
        <v>17</v>
      </c>
      <c r="G537" s="1" t="s">
        <v>18</v>
      </c>
      <c r="H537" s="1" t="s">
        <v>19</v>
      </c>
      <c r="I537" s="1" t="s">
        <v>20</v>
      </c>
      <c r="J537" s="1" t="s">
        <v>2531</v>
      </c>
      <c r="K537" s="1" t="s">
        <v>22</v>
      </c>
      <c r="L537" s="1" t="str">
        <f>HYPERLINK("https://files.afu.se/Downloads/Transcripts/Skeptic%20Zone%20(Richard%20Saunders)/2016 07 10 - skepticzonepodcast - The Skeptic Zone %2376 - 2.April.2010_C1Zey4iZkbQ - transcript (automated).pdf","Transcript Link")</f>
        <v>Transcript Link</v>
      </c>
      <c r="M537" s="2" t="str">
        <f>HYPERLINK("https://files.afu.se/Downloads/Transcripts/Skeptic%20Zone%20(Richard%20Saunders)/2016 07 10 - skepticzonepodcast - The Skeptic Zone %2376 - 2.April.2010_C1Zey4iZkbQ - transcript (automated).pdf","Transcript Link")</f>
        <v>Transcript Link</v>
      </c>
    </row>
    <row r="538" ht="150" spans="1:13">
      <c r="A538" s="1" t="s">
        <v>1975</v>
      </c>
      <c r="B538" s="1" t="s">
        <v>13</v>
      </c>
      <c r="C538" s="4" t="s">
        <v>2532</v>
      </c>
      <c r="D538" s="1" t="s">
        <v>2533</v>
      </c>
      <c r="E538" s="1" t="s">
        <v>2534</v>
      </c>
      <c r="F538" s="4" t="s">
        <v>17</v>
      </c>
      <c r="G538" s="1" t="s">
        <v>18</v>
      </c>
      <c r="H538" s="1" t="s">
        <v>19</v>
      </c>
      <c r="I538" s="1" t="s">
        <v>20</v>
      </c>
      <c r="J538" s="1" t="s">
        <v>2535</v>
      </c>
      <c r="K538" s="1" t="s">
        <v>22</v>
      </c>
      <c r="L538" s="1" t="str">
        <f>HYPERLINK("https://files.afu.se/Downloads/Transcripts/Skeptic%20Zone%20(Richard%20Saunders)/2016 07 10 - skepticzonepodcast - The Skeptic Zone %2321 - 13.March.2009_XGaNx0WLqko - transcript (automated).pdf","Transcript Link")</f>
        <v>Transcript Link</v>
      </c>
      <c r="M538" s="2" t="str">
        <f>HYPERLINK("https://files.afu.se/Downloads/Transcripts/Skeptic%20Zone%20(Richard%20Saunders)/2016 07 10 - skepticzonepodcast - The Skeptic Zone %2321 - 13.March.2009_XGaNx0WLqko - transcript (automated).pdf","Transcript Link")</f>
        <v>Transcript Link</v>
      </c>
    </row>
    <row r="539" ht="180" spans="1:13">
      <c r="A539" s="1" t="s">
        <v>1975</v>
      </c>
      <c r="B539" s="1" t="s">
        <v>13</v>
      </c>
      <c r="C539" s="4" t="s">
        <v>2536</v>
      </c>
      <c r="D539" s="1" t="s">
        <v>2537</v>
      </c>
      <c r="E539" s="1" t="s">
        <v>2538</v>
      </c>
      <c r="F539" s="4" t="s">
        <v>17</v>
      </c>
      <c r="G539" s="1" t="s">
        <v>18</v>
      </c>
      <c r="H539" s="1" t="s">
        <v>19</v>
      </c>
      <c r="I539" s="1" t="s">
        <v>20</v>
      </c>
      <c r="J539" s="1" t="s">
        <v>2539</v>
      </c>
      <c r="K539" s="1" t="s">
        <v>22</v>
      </c>
      <c r="L539" s="1" t="str">
        <f>HYPERLINK("https://files.afu.se/Downloads/Transcripts/Skeptic%20Zone%20(Richard%20Saunders)/2016 07 10 - skepticzonepodcast - The Skeptic Zone %231- 26.Sep.2008_HEsAQv2Yqxc - transcript (automated).pdf","Transcript Link")</f>
        <v>Transcript Link</v>
      </c>
      <c r="M539" s="2" t="str">
        <f>HYPERLINK("https://files.afu.se/Downloads/Transcripts/Skeptic%20Zone%20(Richard%20Saunders)/2016 07 10 - skepticzonepodcast - The Skeptic Zone %231- 26.Sep.2008_HEsAQv2Yqxc - transcript (automated).pdf","Transcript Link")</f>
        <v>Transcript Link</v>
      </c>
    </row>
    <row r="540" ht="255" spans="1:13">
      <c r="A540" s="1" t="s">
        <v>1975</v>
      </c>
      <c r="B540" s="1" t="s">
        <v>13</v>
      </c>
      <c r="C540" s="4" t="s">
        <v>2540</v>
      </c>
      <c r="D540" s="1" t="s">
        <v>2541</v>
      </c>
      <c r="E540" s="1" t="s">
        <v>2542</v>
      </c>
      <c r="F540" s="4" t="s">
        <v>17</v>
      </c>
      <c r="G540" s="1" t="s">
        <v>18</v>
      </c>
      <c r="H540" s="1" t="s">
        <v>19</v>
      </c>
      <c r="I540" s="1" t="s">
        <v>20</v>
      </c>
      <c r="J540" s="1" t="s">
        <v>2543</v>
      </c>
      <c r="K540" s="1" t="s">
        <v>22</v>
      </c>
      <c r="L540" s="1" t="str">
        <f>HYPERLINK("https://files.afu.se/Downloads/Transcripts/Skeptic%20Zone%20(Richard%20Saunders)/2016 07 10 - skepticzonepodcast - The Skeptic Zone %2312 - 9.Jan.2009_edSUBUhHkI0 - transcript (automated).pdf","Transcript Link")</f>
        <v>Transcript Link</v>
      </c>
      <c r="M540" s="2" t="str">
        <f>HYPERLINK("https://files.afu.se/Downloads/Transcripts/Skeptic%20Zone%20(Richard%20Saunders)/2016 07 10 - skepticzonepodcast - The Skeptic Zone %2312 - 9.Jan.2009_edSUBUhHkI0 - transcript (automated).pdf","Transcript Link")</f>
        <v>Transcript Link</v>
      </c>
    </row>
    <row r="541" ht="150" spans="1:13">
      <c r="A541" s="1" t="s">
        <v>1975</v>
      </c>
      <c r="B541" s="1" t="s">
        <v>13</v>
      </c>
      <c r="C541" s="4" t="s">
        <v>2544</v>
      </c>
      <c r="D541" s="1" t="s">
        <v>2545</v>
      </c>
      <c r="E541" s="1" t="s">
        <v>2546</v>
      </c>
      <c r="F541" s="4" t="s">
        <v>17</v>
      </c>
      <c r="G541" s="1" t="s">
        <v>18</v>
      </c>
      <c r="H541" s="1" t="s">
        <v>19</v>
      </c>
      <c r="I541" s="1" t="s">
        <v>20</v>
      </c>
      <c r="J541" s="1" t="s">
        <v>2547</v>
      </c>
      <c r="K541" s="1" t="s">
        <v>22</v>
      </c>
      <c r="L541" s="1" t="str">
        <f>HYPERLINK("https://files.afu.se/Downloads/Transcripts/Skeptic%20Zone%20(Richard%20Saunders)/2016 07 10 - skepticzonepodcast - The Skeptic Zone %2325 - 10.April.2009__M8W4NVQ_w4 - transcript (automated).pdf","Transcript Link")</f>
        <v>Transcript Link</v>
      </c>
      <c r="M541" s="2" t="str">
        <f>HYPERLINK("https://files.afu.se/Downloads/Transcripts/Skeptic%20Zone%20(Richard%20Saunders)/2016 07 10 - skepticzonepodcast - The Skeptic Zone %2325 - 10.April.2009__M8W4NVQ_w4 - transcript (automated).pdf","Transcript Link")</f>
        <v>Transcript Link</v>
      </c>
    </row>
    <row r="542" ht="300" spans="1:13">
      <c r="A542" s="1" t="s">
        <v>1975</v>
      </c>
      <c r="B542" s="1" t="s">
        <v>13</v>
      </c>
      <c r="C542" s="4" t="s">
        <v>2548</v>
      </c>
      <c r="D542" s="1" t="s">
        <v>2549</v>
      </c>
      <c r="E542" s="1" t="s">
        <v>2550</v>
      </c>
      <c r="F542" s="4" t="s">
        <v>17</v>
      </c>
      <c r="G542" s="1" t="s">
        <v>18</v>
      </c>
      <c r="H542" s="1" t="s">
        <v>19</v>
      </c>
      <c r="I542" s="1" t="s">
        <v>20</v>
      </c>
      <c r="J542" s="1" t="s">
        <v>2551</v>
      </c>
      <c r="K542" s="1" t="s">
        <v>22</v>
      </c>
      <c r="L542" s="1" t="str">
        <f>HYPERLINK("https://files.afu.se/Downloads/Transcripts/Skeptic%20Zone%20(Richard%20Saunders)/2016 07 10 - skepticzonepodcast - The Skeptic Zone %237 - 5.Dec.2008_fkzQqFOofwQ - transcript (automated).pdf","Transcript Link")</f>
        <v>Transcript Link</v>
      </c>
      <c r="M542" s="2" t="str">
        <f>HYPERLINK("https://files.afu.se/Downloads/Transcripts/Skeptic%20Zone%20(Richard%20Saunders)/2016 07 10 - skepticzonepodcast - The Skeptic Zone %237 - 5.Dec.2008_fkzQqFOofwQ - transcript (automated).pdf","Transcript Link")</f>
        <v>Transcript Link</v>
      </c>
    </row>
    <row r="543" ht="150" spans="1:13">
      <c r="A543" s="1" t="s">
        <v>1975</v>
      </c>
      <c r="B543" s="1" t="s">
        <v>13</v>
      </c>
      <c r="C543" s="4" t="s">
        <v>2552</v>
      </c>
      <c r="D543" s="1" t="s">
        <v>2553</v>
      </c>
      <c r="E543" s="1" t="s">
        <v>2554</v>
      </c>
      <c r="F543" s="4" t="s">
        <v>17</v>
      </c>
      <c r="G543" s="1" t="s">
        <v>18</v>
      </c>
      <c r="H543" s="1" t="s">
        <v>19</v>
      </c>
      <c r="I543" s="1" t="s">
        <v>20</v>
      </c>
      <c r="J543" s="1" t="s">
        <v>2555</v>
      </c>
      <c r="K543" s="1" t="s">
        <v>22</v>
      </c>
      <c r="L543" s="1" t="str">
        <f>HYPERLINK("https://files.afu.se/Downloads/Transcripts/Skeptic%20Zone%20(Richard%20Saunders)/2016 07 10 - skepticzonepodcast - The Skeptic Zone %2356 - 13.Nov.2009_TdbhY9smHl0 - transcript (automated).pdf","Transcript Link")</f>
        <v>Transcript Link</v>
      </c>
      <c r="M543" s="2" t="str">
        <f>HYPERLINK("https://files.afu.se/Downloads/Transcripts/Skeptic%20Zone%20(Richard%20Saunders)/2016 07 10 - skepticzonepodcast - The Skeptic Zone %2356 - 13.Nov.2009_TdbhY9smHl0 - transcript (automated).pdf","Transcript Link")</f>
        <v>Transcript Link</v>
      </c>
    </row>
    <row r="544" ht="150" spans="1:13">
      <c r="A544" s="1" t="s">
        <v>1975</v>
      </c>
      <c r="B544" s="1" t="s">
        <v>13</v>
      </c>
      <c r="C544" s="4" t="s">
        <v>2556</v>
      </c>
      <c r="D544" s="1" t="s">
        <v>2557</v>
      </c>
      <c r="E544" s="1" t="s">
        <v>2558</v>
      </c>
      <c r="F544" s="4" t="s">
        <v>17</v>
      </c>
      <c r="G544" s="1" t="s">
        <v>18</v>
      </c>
      <c r="H544" s="1" t="s">
        <v>19</v>
      </c>
      <c r="I544" s="1" t="s">
        <v>20</v>
      </c>
      <c r="J544" s="1" t="s">
        <v>2559</v>
      </c>
      <c r="K544" s="1" t="s">
        <v>22</v>
      </c>
      <c r="L544" s="1" t="str">
        <f>HYPERLINK("https://files.afu.se/Downloads/Transcripts/Skeptic%20Zone%20(Richard%20Saunders)/2016 07 10 - skepticzonepodcast - The Skeptic Zone %2327 - 24.April.2009_37E3my7MqNs - transcript (automated).pdf","Transcript Link")</f>
        <v>Transcript Link</v>
      </c>
      <c r="M544" s="2" t="str">
        <f>HYPERLINK("https://files.afu.se/Downloads/Transcripts/Skeptic%20Zone%20(Richard%20Saunders)/2016 07 10 - skepticzonepodcast - The Skeptic Zone %2327 - 24.April.2009_37E3my7MqNs - transcript (automated).pdf","Transcript Link")</f>
        <v>Transcript Link</v>
      </c>
    </row>
    <row r="545" ht="150" spans="1:13">
      <c r="A545" s="1" t="s">
        <v>1975</v>
      </c>
      <c r="B545" s="1" t="s">
        <v>13</v>
      </c>
      <c r="C545" s="4" t="s">
        <v>2560</v>
      </c>
      <c r="D545" s="1" t="s">
        <v>2561</v>
      </c>
      <c r="E545" s="1" t="s">
        <v>2562</v>
      </c>
      <c r="F545" s="4" t="s">
        <v>17</v>
      </c>
      <c r="G545" s="1" t="s">
        <v>18</v>
      </c>
      <c r="H545" s="1" t="s">
        <v>19</v>
      </c>
      <c r="I545" s="1" t="s">
        <v>20</v>
      </c>
      <c r="J545" s="1" t="s">
        <v>2563</v>
      </c>
      <c r="K545" s="1" t="s">
        <v>22</v>
      </c>
      <c r="L545" s="1" t="str">
        <f>HYPERLINK("https://files.afu.se/Downloads/Transcripts/Skeptic%20Zone%20(Richard%20Saunders)/2016 07 10 - skepticzonepodcast - The Skeptic Zone %2345 - 28.Aug.2009_MhNBvxJsxAE - transcript (automated).pdf","Transcript Link")</f>
        <v>Transcript Link</v>
      </c>
      <c r="M545" s="2" t="str">
        <f>HYPERLINK("https://files.afu.se/Downloads/Transcripts/Skeptic%20Zone%20(Richard%20Saunders)/2016 07 10 - skepticzonepodcast - The Skeptic Zone %2345 - 28.Aug.2009_MhNBvxJsxAE - transcript (automated).pdf","Transcript Link")</f>
        <v>Transcript Link</v>
      </c>
    </row>
    <row r="546" ht="150" spans="1:13">
      <c r="A546" s="1" t="s">
        <v>1975</v>
      </c>
      <c r="B546" s="1" t="s">
        <v>13</v>
      </c>
      <c r="C546" s="4" t="s">
        <v>2564</v>
      </c>
      <c r="D546" s="1" t="s">
        <v>2565</v>
      </c>
      <c r="E546" s="1" t="s">
        <v>2566</v>
      </c>
      <c r="F546" s="4" t="s">
        <v>17</v>
      </c>
      <c r="G546" s="1" t="s">
        <v>18</v>
      </c>
      <c r="H546" s="1" t="s">
        <v>19</v>
      </c>
      <c r="I546" s="1" t="s">
        <v>20</v>
      </c>
      <c r="J546" s="1" t="s">
        <v>2567</v>
      </c>
      <c r="K546" s="1" t="s">
        <v>22</v>
      </c>
      <c r="L546" s="1" t="str">
        <f>HYPERLINK("https://files.afu.se/Downloads/Transcripts/Skeptic%20Zone%20(Richard%20Saunders)/2016 07 10 - skepticzonepodcast - The Skeptic Zone %2344 - 21.Aug.2009_al7-1vNk784 - transcript (automated).pdf","Transcript Link")</f>
        <v>Transcript Link</v>
      </c>
      <c r="M546" s="2" t="str">
        <f>HYPERLINK("https://files.afu.se/Downloads/Transcripts/Skeptic%20Zone%20(Richard%20Saunders)/2016 07 10 - skepticzonepodcast - The Skeptic Zone %2344 - 21.Aug.2009_al7-1vNk784 - transcript (automated).pdf","Transcript Link")</f>
        <v>Transcript Link</v>
      </c>
    </row>
    <row r="547" ht="330" spans="1:13">
      <c r="A547" s="1" t="s">
        <v>1975</v>
      </c>
      <c r="B547" s="1" t="s">
        <v>13</v>
      </c>
      <c r="C547" s="4" t="s">
        <v>2568</v>
      </c>
      <c r="D547" s="1" t="s">
        <v>2569</v>
      </c>
      <c r="E547" s="1" t="s">
        <v>2570</v>
      </c>
      <c r="F547" s="4" t="s">
        <v>17</v>
      </c>
      <c r="G547" s="1" t="s">
        <v>18</v>
      </c>
      <c r="H547" s="1" t="s">
        <v>19</v>
      </c>
      <c r="I547" s="1" t="s">
        <v>20</v>
      </c>
      <c r="J547" s="1" t="s">
        <v>2571</v>
      </c>
      <c r="K547" s="1" t="s">
        <v>22</v>
      </c>
      <c r="L547" s="1" t="str">
        <f>HYPERLINK("https://files.afu.se/Downloads/Transcripts/Skeptic%20Zone%20(Richard%20Saunders)/2016 07 10 - skepticzonepodcast - The Skeptic Zone %234 - 24.Oct.2008_Ymokw_xLw5o - transcript (automated).pdf","Transcript Link")</f>
        <v>Transcript Link</v>
      </c>
      <c r="M547" s="2" t="str">
        <f>HYPERLINK("https://files.afu.se/Downloads/Transcripts/Skeptic%20Zone%20(Richard%20Saunders)/2016 07 10 - skepticzonepodcast - The Skeptic Zone %234 - 24.Oct.2008_Ymokw_xLw5o - transcript (automated).pdf","Transcript Link")</f>
        <v>Transcript Link</v>
      </c>
    </row>
    <row r="548" ht="150" spans="1:13">
      <c r="A548" s="1" t="s">
        <v>1975</v>
      </c>
      <c r="B548" s="1" t="s">
        <v>13</v>
      </c>
      <c r="C548" s="4" t="s">
        <v>2572</v>
      </c>
      <c r="D548" s="1" t="s">
        <v>2573</v>
      </c>
      <c r="E548" s="1" t="s">
        <v>2574</v>
      </c>
      <c r="F548" s="4" t="s">
        <v>17</v>
      </c>
      <c r="G548" s="1" t="s">
        <v>18</v>
      </c>
      <c r="H548" s="1" t="s">
        <v>19</v>
      </c>
      <c r="I548" s="1" t="s">
        <v>20</v>
      </c>
      <c r="J548" s="1" t="s">
        <v>2575</v>
      </c>
      <c r="K548" s="1" t="s">
        <v>22</v>
      </c>
      <c r="L548" s="1" t="str">
        <f>HYPERLINK("https://files.afu.se/Downloads/Transcripts/Skeptic%20Zone%20(Richard%20Saunders)/2016 07 10 - skepticzonepodcast - The Skeptic Zone %2353 - 23.Oct.2009_eYfxqZxhjTE - transcript (automated).pdf","Transcript Link")</f>
        <v>Transcript Link</v>
      </c>
      <c r="M548" s="2" t="str">
        <f>HYPERLINK("https://files.afu.se/Downloads/Transcripts/Skeptic%20Zone%20(Richard%20Saunders)/2016 07 10 - skepticzonepodcast - The Skeptic Zone %2353 - 23.Oct.2009_eYfxqZxhjTE - transcript (automated).pdf","Transcript Link")</f>
        <v>Transcript Link</v>
      </c>
    </row>
    <row r="549" ht="225" spans="1:13">
      <c r="A549" s="1" t="s">
        <v>1975</v>
      </c>
      <c r="B549" s="1" t="s">
        <v>13</v>
      </c>
      <c r="C549" s="4" t="s">
        <v>2576</v>
      </c>
      <c r="D549" s="1" t="s">
        <v>2577</v>
      </c>
      <c r="E549" s="1" t="s">
        <v>2578</v>
      </c>
      <c r="F549" s="4" t="s">
        <v>17</v>
      </c>
      <c r="G549" s="1" t="s">
        <v>18</v>
      </c>
      <c r="H549" s="1" t="s">
        <v>19</v>
      </c>
      <c r="I549" s="1" t="s">
        <v>20</v>
      </c>
      <c r="J549" s="1" t="s">
        <v>2579</v>
      </c>
      <c r="K549" s="1" t="s">
        <v>22</v>
      </c>
      <c r="L549" s="1" t="str">
        <f>HYPERLINK("https://files.afu.se/Downloads/Transcripts/Skeptic%20Zone%20(Richard%20Saunders)/2016 07 10 - skepticzonepodcast - The Skeptic Zone %233 - 10.Oct.2008_wE-hq5Ytygo - transcript (automated).pdf","Transcript Link")</f>
        <v>Transcript Link</v>
      </c>
      <c r="M549" s="2" t="str">
        <f>HYPERLINK("https://files.afu.se/Downloads/Transcripts/Skeptic%20Zone%20(Richard%20Saunders)/2016 07 10 - skepticzonepodcast - The Skeptic Zone %233 - 10.Oct.2008_wE-hq5Ytygo - transcript (automated).pdf","Transcript Link")</f>
        <v>Transcript Link</v>
      </c>
    </row>
    <row r="550" ht="165" spans="1:13">
      <c r="A550" s="1" t="s">
        <v>1975</v>
      </c>
      <c r="B550" s="1" t="s">
        <v>13</v>
      </c>
      <c r="C550" s="4" t="s">
        <v>2580</v>
      </c>
      <c r="D550" s="1" t="s">
        <v>2581</v>
      </c>
      <c r="E550" s="1" t="s">
        <v>2582</v>
      </c>
      <c r="F550" s="4" t="s">
        <v>17</v>
      </c>
      <c r="G550" s="1" t="s">
        <v>18</v>
      </c>
      <c r="H550" s="1" t="s">
        <v>19</v>
      </c>
      <c r="I550" s="1" t="s">
        <v>20</v>
      </c>
      <c r="J550" s="1" t="s">
        <v>2583</v>
      </c>
      <c r="K550" s="1" t="s">
        <v>22</v>
      </c>
      <c r="L550" s="1" t="str">
        <f>HYPERLINK("https://files.afu.se/Downloads/Transcripts/Skeptic%20Zone%20(Richard%20Saunders)/2016 07 10 - skepticzonepodcast - The Skeptic Zone %2310 - 26.Dec.2008_Q6GrAOUv0bs - transcript (automated).pdf","Transcript Link")</f>
        <v>Transcript Link</v>
      </c>
      <c r="M550" s="2" t="str">
        <f>HYPERLINK("https://files.afu.se/Downloads/Transcripts/Skeptic%20Zone%20(Richard%20Saunders)/2016 07 10 - skepticzonepodcast - The Skeptic Zone %2310 - 26.Dec.2008_Q6GrAOUv0bs - transcript (automated).pdf","Transcript Link")</f>
        <v>Transcript Link</v>
      </c>
    </row>
    <row r="551" ht="150" spans="1:13">
      <c r="A551" s="1" t="s">
        <v>1975</v>
      </c>
      <c r="B551" s="1" t="s">
        <v>13</v>
      </c>
      <c r="C551" s="4" t="s">
        <v>2584</v>
      </c>
      <c r="D551" s="1" t="s">
        <v>2585</v>
      </c>
      <c r="E551" s="1" t="s">
        <v>2586</v>
      </c>
      <c r="F551" s="4" t="s">
        <v>17</v>
      </c>
      <c r="G551" s="1" t="s">
        <v>18</v>
      </c>
      <c r="H551" s="1" t="s">
        <v>19</v>
      </c>
      <c r="I551" s="1" t="s">
        <v>20</v>
      </c>
      <c r="J551" s="1" t="s">
        <v>2587</v>
      </c>
      <c r="K551" s="1" t="s">
        <v>22</v>
      </c>
      <c r="L551" s="1" t="str">
        <f>HYPERLINK("https://files.afu.se/Downloads/Transcripts/Skeptic%20Zone%20(Richard%20Saunders)/2016 07 10 - skepticzonepodcast - The Skeptic Zone %2347 - 11.Sep.2009_F1AUHjnIfTU - transcript (automated).pdf","Transcript Link")</f>
        <v>Transcript Link</v>
      </c>
      <c r="M551" s="2" t="str">
        <f>HYPERLINK("https://files.afu.se/Downloads/Transcripts/Skeptic%20Zone%20(Richard%20Saunders)/2016 07 10 - skepticzonepodcast - The Skeptic Zone %2347 - 11.Sep.2009_F1AUHjnIfTU - transcript (automated).pdf","Transcript Link")</f>
        <v>Transcript Link</v>
      </c>
    </row>
    <row r="552" ht="165" spans="1:13">
      <c r="A552" s="1" t="s">
        <v>1975</v>
      </c>
      <c r="B552" s="1" t="s">
        <v>13</v>
      </c>
      <c r="C552" s="4" t="s">
        <v>2588</v>
      </c>
      <c r="D552" s="1" t="s">
        <v>2589</v>
      </c>
      <c r="E552" s="1" t="s">
        <v>2590</v>
      </c>
      <c r="F552" s="4" t="s">
        <v>17</v>
      </c>
      <c r="G552" s="1" t="s">
        <v>18</v>
      </c>
      <c r="H552" s="1" t="s">
        <v>19</v>
      </c>
      <c r="I552" s="1" t="s">
        <v>20</v>
      </c>
      <c r="J552" s="1" t="s">
        <v>2591</v>
      </c>
      <c r="K552" s="1" t="s">
        <v>22</v>
      </c>
      <c r="L552" s="1" t="str">
        <f>HYPERLINK("https://files.afu.se/Downloads/Transcripts/Skeptic%20Zone%20(Richard%20Saunders)/2016 07 10 - skepticzonepodcast - The Skeptic Zone %2313 - 16.Jan.2009_gsW2mOZ_MqE - transcript (automated).pdf","Transcript Link")</f>
        <v>Transcript Link</v>
      </c>
      <c r="M552" s="2" t="str">
        <f>HYPERLINK("https://files.afu.se/Downloads/Transcripts/Skeptic%20Zone%20(Richard%20Saunders)/2016 07 10 - skepticzonepodcast - The Skeptic Zone %2313 - 16.Jan.2009_gsW2mOZ_MqE - transcript (automated).pdf","Transcript Link")</f>
        <v>Transcript Link</v>
      </c>
    </row>
    <row r="553" ht="285" spans="1:13">
      <c r="A553" s="1" t="s">
        <v>1975</v>
      </c>
      <c r="B553" s="1" t="s">
        <v>13</v>
      </c>
      <c r="C553" s="4" t="s">
        <v>2592</v>
      </c>
      <c r="D553" s="1" t="s">
        <v>2593</v>
      </c>
      <c r="E553" s="1" t="s">
        <v>2594</v>
      </c>
      <c r="F553" s="4" t="s">
        <v>17</v>
      </c>
      <c r="G553" s="1" t="s">
        <v>18</v>
      </c>
      <c r="H553" s="1" t="s">
        <v>19</v>
      </c>
      <c r="I553" s="1" t="s">
        <v>20</v>
      </c>
      <c r="J553" s="1" t="s">
        <v>2595</v>
      </c>
      <c r="K553" s="1" t="s">
        <v>22</v>
      </c>
      <c r="L553" s="1" t="str">
        <f>HYPERLINK("https://files.afu.se/Downloads/Transcripts/Skeptic%20Zone%20(Richard%20Saunders)/2016 07 10 - skepticzonepodcast - The Skeptic Zone %2317 - 13.Feb.2009_Vm30FTHrPhA - transcript (automated).pdf","Transcript Link")</f>
        <v>Transcript Link</v>
      </c>
      <c r="M553" s="2" t="str">
        <f>HYPERLINK("https://files.afu.se/Downloads/Transcripts/Skeptic%20Zone%20(Richard%20Saunders)/2016 07 10 - skepticzonepodcast - The Skeptic Zone %2317 - 13.Feb.2009_Vm30FTHrPhA - transcript (automated).pdf","Transcript Link")</f>
        <v>Transcript Link</v>
      </c>
    </row>
    <row r="554" ht="150" spans="1:13">
      <c r="A554" s="1" t="s">
        <v>1975</v>
      </c>
      <c r="B554" s="1" t="s">
        <v>13</v>
      </c>
      <c r="C554" s="4" t="s">
        <v>2596</v>
      </c>
      <c r="D554" s="1" t="s">
        <v>2597</v>
      </c>
      <c r="E554" s="1" t="s">
        <v>2598</v>
      </c>
      <c r="F554" s="4" t="s">
        <v>17</v>
      </c>
      <c r="G554" s="1" t="s">
        <v>18</v>
      </c>
      <c r="H554" s="1" t="s">
        <v>19</v>
      </c>
      <c r="I554" s="1" t="s">
        <v>20</v>
      </c>
      <c r="J554" s="1" t="s">
        <v>2599</v>
      </c>
      <c r="K554" s="1" t="s">
        <v>22</v>
      </c>
      <c r="L554" s="1" t="str">
        <f>HYPERLINK("https://files.afu.se/Downloads/Transcripts/Skeptic%20Zone%20(Richard%20Saunders)/2016 07 10 - skepticzonepodcast - The Skeptic Zone %2333 - 5.June.2009_EbeSdyuGZCs - transcript (automated).pdf","Transcript Link")</f>
        <v>Transcript Link</v>
      </c>
      <c r="M554" s="2" t="str">
        <f>HYPERLINK("https://files.afu.se/Downloads/Transcripts/Skeptic%20Zone%20(Richard%20Saunders)/2016 07 10 - skepticzonepodcast - The Skeptic Zone %2333 - 5.June.2009_EbeSdyuGZCs - transcript (automated).pdf","Transcript Link")</f>
        <v>Transcript Link</v>
      </c>
    </row>
    <row r="555" ht="150" spans="1:13">
      <c r="A555" s="1" t="s">
        <v>1975</v>
      </c>
      <c r="B555" s="1" t="s">
        <v>13</v>
      </c>
      <c r="C555" s="4" t="s">
        <v>2600</v>
      </c>
      <c r="D555" s="1" t="s">
        <v>2601</v>
      </c>
      <c r="E555" s="1" t="s">
        <v>2602</v>
      </c>
      <c r="F555" s="4" t="s">
        <v>17</v>
      </c>
      <c r="G555" s="1" t="s">
        <v>18</v>
      </c>
      <c r="H555" s="1" t="s">
        <v>19</v>
      </c>
      <c r="I555" s="1" t="s">
        <v>20</v>
      </c>
      <c r="J555" s="1" t="s">
        <v>2603</v>
      </c>
      <c r="K555" s="1" t="s">
        <v>22</v>
      </c>
      <c r="L555" s="1" t="str">
        <f>HYPERLINK("https://files.afu.se/Downloads/Transcripts/Skeptic%20Zone%20(Richard%20Saunders)/2016 07 10 - skepticzonepodcast - The Skeptic Zone %2351 - 9.Oct.2009_VQeqX8Q-Vt4 - transcript (automated).pdf","Transcript Link")</f>
        <v>Transcript Link</v>
      </c>
      <c r="M555" s="2" t="str">
        <f>HYPERLINK("https://files.afu.se/Downloads/Transcripts/Skeptic%20Zone%20(Richard%20Saunders)/2016 07 10 - skepticzonepodcast - The Skeptic Zone %2351 - 9.Oct.2009_VQeqX8Q-Vt4 - transcript (automated).pdf","Transcript Link")</f>
        <v>Transcript Link</v>
      </c>
    </row>
    <row r="556" ht="409.5" spans="1:13">
      <c r="A556" s="1" t="s">
        <v>1975</v>
      </c>
      <c r="B556" s="1" t="s">
        <v>13</v>
      </c>
      <c r="C556" s="4" t="s">
        <v>2604</v>
      </c>
      <c r="D556" s="1" t="s">
        <v>2605</v>
      </c>
      <c r="E556" s="1" t="s">
        <v>2606</v>
      </c>
      <c r="F556" s="4" t="s">
        <v>17</v>
      </c>
      <c r="G556" s="1" t="s">
        <v>18</v>
      </c>
      <c r="H556" s="1" t="s">
        <v>19</v>
      </c>
      <c r="I556" s="1" t="s">
        <v>20</v>
      </c>
      <c r="J556" s="1" t="s">
        <v>2607</v>
      </c>
      <c r="K556" s="1" t="s">
        <v>22</v>
      </c>
      <c r="L556" s="1" t="str">
        <f>HYPERLINK("https://files.afu.se/Downloads/Transcripts/Skeptic%20Zone%20(Richard%20Saunders)/2016 07 10 - skepticzonepodcast - The Skeptic Zone %2315 - 30.Jan.2009_Wx-mhykNy0o - transcript (automated).pdf","Transcript Link")</f>
        <v>Transcript Link</v>
      </c>
      <c r="M556" s="2" t="str">
        <f>HYPERLINK("https://files.afu.se/Downloads/Transcripts/Skeptic%20Zone%20(Richard%20Saunders)/2016 07 10 - skepticzonepodcast - The Skeptic Zone %2315 - 30.Jan.2009_Wx-mhykNy0o - transcript (automated).pdf","Transcript Link")</f>
        <v>Transcript Link</v>
      </c>
    </row>
    <row r="557" ht="150" spans="1:13">
      <c r="A557" s="1" t="s">
        <v>1975</v>
      </c>
      <c r="B557" s="1" t="s">
        <v>13</v>
      </c>
      <c r="C557" s="4" t="s">
        <v>2608</v>
      </c>
      <c r="D557" s="1" t="s">
        <v>2609</v>
      </c>
      <c r="E557" s="1" t="s">
        <v>2610</v>
      </c>
      <c r="F557" s="4" t="s">
        <v>17</v>
      </c>
      <c r="G557" s="1" t="s">
        <v>18</v>
      </c>
      <c r="H557" s="1" t="s">
        <v>19</v>
      </c>
      <c r="I557" s="1" t="s">
        <v>20</v>
      </c>
      <c r="J557" s="1" t="s">
        <v>2611</v>
      </c>
      <c r="K557" s="1" t="s">
        <v>22</v>
      </c>
      <c r="L557" s="1" t="str">
        <f>HYPERLINK("https://files.afu.se/Downloads/Transcripts/Skeptic%20Zone%20(Richard%20Saunders)/2016 07 10 - skepticzonepodcast - The Skeptic Zone %2328 - 1.May.2009_7qpD9375yuU - transcript (automated).pdf","Transcript Link")</f>
        <v>Transcript Link</v>
      </c>
      <c r="M557" s="2" t="str">
        <f>HYPERLINK("https://files.afu.se/Downloads/Transcripts/Skeptic%20Zone%20(Richard%20Saunders)/2016 07 10 - skepticzonepodcast - The Skeptic Zone %2328 - 1.May.2009_7qpD9375yuU - transcript (automated).pdf","Transcript Link")</f>
        <v>Transcript Link</v>
      </c>
    </row>
    <row r="558" ht="195" spans="1:13">
      <c r="A558" s="1" t="s">
        <v>1975</v>
      </c>
      <c r="B558" s="1" t="s">
        <v>13</v>
      </c>
      <c r="C558" s="4" t="s">
        <v>2612</v>
      </c>
      <c r="D558" s="1" t="s">
        <v>2613</v>
      </c>
      <c r="E558" s="1" t="s">
        <v>2614</v>
      </c>
      <c r="F558" s="4" t="s">
        <v>17</v>
      </c>
      <c r="G558" s="1" t="s">
        <v>18</v>
      </c>
      <c r="H558" s="1" t="s">
        <v>19</v>
      </c>
      <c r="I558" s="1" t="s">
        <v>20</v>
      </c>
      <c r="J558" s="1" t="s">
        <v>2615</v>
      </c>
      <c r="K558" s="1" t="s">
        <v>22</v>
      </c>
      <c r="L558" s="1" t="str">
        <f>HYPERLINK("https://files.afu.se/Downloads/Transcripts/Skeptic%20Zone%20(Richard%20Saunders)/2016 07 10 - skepticzonepodcast - The Skeptic Zone %2319 - 27.Feb.2009_lO10gC6Ay3k - transcript (automated).pdf","Transcript Link")</f>
        <v>Transcript Link</v>
      </c>
      <c r="M558" s="2" t="str">
        <f>HYPERLINK("https://files.afu.se/Downloads/Transcripts/Skeptic%20Zone%20(Richard%20Saunders)/2016 07 10 - skepticzonepodcast - The Skeptic Zone %2319 - 27.Feb.2009_lO10gC6Ay3k - transcript (automated).pdf","Transcript Link")</f>
        <v>Transcript Link</v>
      </c>
    </row>
    <row r="559" ht="150" spans="1:13">
      <c r="A559" s="1" t="s">
        <v>1975</v>
      </c>
      <c r="B559" s="1" t="s">
        <v>13</v>
      </c>
      <c r="C559" s="4" t="s">
        <v>2616</v>
      </c>
      <c r="D559" s="1" t="s">
        <v>2617</v>
      </c>
      <c r="E559" s="1" t="s">
        <v>2618</v>
      </c>
      <c r="F559" s="4" t="s">
        <v>17</v>
      </c>
      <c r="G559" s="1" t="s">
        <v>18</v>
      </c>
      <c r="H559" s="1" t="s">
        <v>19</v>
      </c>
      <c r="I559" s="1" t="s">
        <v>20</v>
      </c>
      <c r="J559" s="1" t="s">
        <v>2619</v>
      </c>
      <c r="K559" s="1" t="s">
        <v>22</v>
      </c>
      <c r="L559" s="1" t="str">
        <f>HYPERLINK("https://files.afu.se/Downloads/Transcripts/Skeptic%20Zone%20(Richard%20Saunders)/2016 07 10 - skepticzonepodcast - The Skeptic Zone %2357 - 20.Nov.2009_7lmS4CX-yZw - transcript (automated).pdf","Transcript Link")</f>
        <v>Transcript Link</v>
      </c>
      <c r="M559" s="2" t="str">
        <f>HYPERLINK("https://files.afu.se/Downloads/Transcripts/Skeptic%20Zone%20(Richard%20Saunders)/2016 07 10 - skepticzonepodcast - The Skeptic Zone %2357 - 20.Nov.2009_7lmS4CX-yZw - transcript (automated).pdf","Transcript Link")</f>
        <v>Transcript Link</v>
      </c>
    </row>
    <row r="560" ht="150" spans="1:13">
      <c r="A560" s="1" t="s">
        <v>1975</v>
      </c>
      <c r="B560" s="1" t="s">
        <v>13</v>
      </c>
      <c r="C560" s="4" t="s">
        <v>2620</v>
      </c>
      <c r="D560" s="1" t="s">
        <v>2621</v>
      </c>
      <c r="E560" s="1" t="s">
        <v>2622</v>
      </c>
      <c r="F560" s="4" t="s">
        <v>17</v>
      </c>
      <c r="G560" s="1" t="s">
        <v>18</v>
      </c>
      <c r="H560" s="1" t="s">
        <v>19</v>
      </c>
      <c r="I560" s="1" t="s">
        <v>20</v>
      </c>
      <c r="J560" s="1" t="s">
        <v>2623</v>
      </c>
      <c r="K560" s="1" t="s">
        <v>22</v>
      </c>
      <c r="L560" s="1" t="str">
        <f>HYPERLINK("https://files.afu.se/Downloads/Transcripts/Skeptic%20Zone%20(Richard%20Saunders)/2016 07 10 - skepticzonepodcast - The Skeptic Zone %2335 - 19.June.2009_9SFHXIzp88w - transcript (automated).pdf","Transcript Link")</f>
        <v>Transcript Link</v>
      </c>
      <c r="M560" s="2" t="str">
        <f>HYPERLINK("https://files.afu.se/Downloads/Transcripts/Skeptic%20Zone%20(Richard%20Saunders)/2016 07 10 - skepticzonepodcast - The Skeptic Zone %2335 - 19.June.2009_9SFHXIzp88w - transcript (automated).pdf","Transcript Link")</f>
        <v>Transcript Link</v>
      </c>
    </row>
    <row r="561" ht="255" spans="1:13">
      <c r="A561" s="1" t="s">
        <v>1975</v>
      </c>
      <c r="B561" s="1" t="s">
        <v>13</v>
      </c>
      <c r="C561" s="4" t="s">
        <v>2624</v>
      </c>
      <c r="D561" s="1" t="s">
        <v>2625</v>
      </c>
      <c r="E561" s="1" t="s">
        <v>2626</v>
      </c>
      <c r="F561" s="4" t="s">
        <v>17</v>
      </c>
      <c r="G561" s="1" t="s">
        <v>18</v>
      </c>
      <c r="H561" s="1" t="s">
        <v>19</v>
      </c>
      <c r="I561" s="1" t="s">
        <v>20</v>
      </c>
      <c r="J561" s="1" t="s">
        <v>2627</v>
      </c>
      <c r="K561" s="1" t="s">
        <v>22</v>
      </c>
      <c r="L561" s="1" t="str">
        <f>HYPERLINK("https://files.afu.se/Downloads/Transcripts/Skeptic%20Zone%20(Richard%20Saunders)/2016 07 10 - skepticzonepodcast - The Skeptic Zone %236 - 21.Nov.2008_FissHZCGEcc - transcript (automated).pdf","Transcript Link")</f>
        <v>Transcript Link</v>
      </c>
      <c r="M561" s="2" t="str">
        <f>HYPERLINK("https://files.afu.se/Downloads/Transcripts/Skeptic%20Zone%20(Richard%20Saunders)/2016 07 10 - skepticzonepodcast - The Skeptic Zone %236 - 21.Nov.2008_FissHZCGEcc - transcript (automated).pdf","Transcript Link")</f>
        <v>Transcript Link</v>
      </c>
    </row>
    <row r="562" ht="150" spans="1:13">
      <c r="A562" s="1" t="s">
        <v>1975</v>
      </c>
      <c r="B562" s="1" t="s">
        <v>13</v>
      </c>
      <c r="C562" s="4" t="s">
        <v>2628</v>
      </c>
      <c r="D562" s="1" t="s">
        <v>2629</v>
      </c>
      <c r="E562" s="1" t="s">
        <v>2630</v>
      </c>
      <c r="F562" s="4" t="s">
        <v>17</v>
      </c>
      <c r="G562" s="1" t="s">
        <v>18</v>
      </c>
      <c r="H562" s="1" t="s">
        <v>19</v>
      </c>
      <c r="I562" s="1" t="s">
        <v>20</v>
      </c>
      <c r="J562" s="1" t="s">
        <v>2631</v>
      </c>
      <c r="K562" s="1" t="s">
        <v>22</v>
      </c>
      <c r="L562" s="1" t="str">
        <f>HYPERLINK("https://files.afu.se/Downloads/Transcripts/Skeptic%20Zone%20(Richard%20Saunders)/2016 07 10 - skepticzonepodcast - The Skeptic Zone %2326 - 17.April.2009_iHCMkZ25uaQ - transcript (automated).pdf","Transcript Link")</f>
        <v>Transcript Link</v>
      </c>
      <c r="M562" s="2" t="str">
        <f>HYPERLINK("https://files.afu.se/Downloads/Transcripts/Skeptic%20Zone%20(Richard%20Saunders)/2016 07 10 - skepticzonepodcast - The Skeptic Zone %2326 - 17.April.2009_iHCMkZ25uaQ - transcript (automated).pdf","Transcript Link")</f>
        <v>Transcript Link</v>
      </c>
    </row>
    <row r="563" ht="150" spans="1:13">
      <c r="A563" s="1" t="s">
        <v>1975</v>
      </c>
      <c r="B563" s="1" t="s">
        <v>13</v>
      </c>
      <c r="C563" s="4" t="s">
        <v>2632</v>
      </c>
      <c r="D563" s="1" t="s">
        <v>2633</v>
      </c>
      <c r="E563" s="1" t="s">
        <v>2634</v>
      </c>
      <c r="F563" s="4" t="s">
        <v>17</v>
      </c>
      <c r="G563" s="1" t="s">
        <v>18</v>
      </c>
      <c r="H563" s="1" t="s">
        <v>19</v>
      </c>
      <c r="I563" s="1" t="s">
        <v>20</v>
      </c>
      <c r="J563" s="1" t="s">
        <v>2635</v>
      </c>
      <c r="K563" s="1" t="s">
        <v>22</v>
      </c>
      <c r="L563" s="1" t="str">
        <f>HYPERLINK("https://files.afu.se/Downloads/Transcripts/Skeptic%20Zone%20(Richard%20Saunders)/2016 07 10 - skepticzonepodcast - The Skeptic Zone %2359 - 4.Dec.2009_k7YBuXZU2UM - transcript (automated).pdf","Transcript Link")</f>
        <v>Transcript Link</v>
      </c>
      <c r="M563" s="2" t="str">
        <f>HYPERLINK("https://files.afu.se/Downloads/Transcripts/Skeptic%20Zone%20(Richard%20Saunders)/2016 07 10 - skepticzonepodcast - The Skeptic Zone %2359 - 4.Dec.2009_k7YBuXZU2UM - transcript (automated).pdf","Transcript Link")</f>
        <v>Transcript Link</v>
      </c>
    </row>
    <row r="564" ht="150" spans="1:13">
      <c r="A564" s="1" t="s">
        <v>1975</v>
      </c>
      <c r="B564" s="1" t="s">
        <v>13</v>
      </c>
      <c r="C564" s="4" t="s">
        <v>2636</v>
      </c>
      <c r="D564" s="1" t="s">
        <v>2637</v>
      </c>
      <c r="E564" s="1" t="s">
        <v>2638</v>
      </c>
      <c r="F564" s="4" t="s">
        <v>17</v>
      </c>
      <c r="G564" s="1" t="s">
        <v>18</v>
      </c>
      <c r="H564" s="1" t="s">
        <v>19</v>
      </c>
      <c r="I564" s="1" t="s">
        <v>20</v>
      </c>
      <c r="J564" s="1" t="s">
        <v>2639</v>
      </c>
      <c r="K564" s="1" t="s">
        <v>22</v>
      </c>
      <c r="L564" s="1" t="str">
        <f>HYPERLINK("https://files.afu.se/Downloads/Transcripts/Skeptic%20Zone%20(Richard%20Saunders)/2016 07 10 - skepticzonepodcast - The Skeptic Zone %2314 - 23.Jan.2009_-G3mIuBkquY - transcript (automated).pdf","Transcript Link")</f>
        <v>Transcript Link</v>
      </c>
      <c r="M564" s="2" t="str">
        <f>HYPERLINK("https://files.afu.se/Downloads/Transcripts/Skeptic%20Zone%20(Richard%20Saunders)/2016 07 10 - skepticzonepodcast - The Skeptic Zone %2314 - 23.Jan.2009_-G3mIuBkquY - transcript (automated).pdf","Transcript Link")</f>
        <v>Transcript Link</v>
      </c>
    </row>
    <row r="565" ht="150" spans="1:13">
      <c r="A565" s="1" t="s">
        <v>1975</v>
      </c>
      <c r="B565" s="1" t="s">
        <v>13</v>
      </c>
      <c r="C565" s="4" t="s">
        <v>2640</v>
      </c>
      <c r="D565" s="1" t="s">
        <v>2641</v>
      </c>
      <c r="E565" s="1" t="s">
        <v>2642</v>
      </c>
      <c r="F565" s="4" t="s">
        <v>17</v>
      </c>
      <c r="G565" s="1" t="s">
        <v>18</v>
      </c>
      <c r="H565" s="1" t="s">
        <v>19</v>
      </c>
      <c r="I565" s="1" t="s">
        <v>20</v>
      </c>
      <c r="J565" s="1" t="s">
        <v>2643</v>
      </c>
      <c r="K565" s="1" t="s">
        <v>22</v>
      </c>
      <c r="L565" s="1" t="str">
        <f>HYPERLINK("https://files.afu.se/Downloads/Transcripts/Skeptic%20Zone%20(Richard%20Saunders)/2016 07 10 - skepticzonepodcast - The Skeptic Zone %2337 - 3.July.2009_sLaMQDCSUA0 - transcript (automated).pdf","Transcript Link")</f>
        <v>Transcript Link</v>
      </c>
      <c r="M565" s="2" t="str">
        <f>HYPERLINK("https://files.afu.se/Downloads/Transcripts/Skeptic%20Zone%20(Richard%20Saunders)/2016 07 10 - skepticzonepodcast - The Skeptic Zone %2337 - 3.July.2009_sLaMQDCSUA0 - transcript (automated).pdf","Transcript Link")</f>
        <v>Transcript Link</v>
      </c>
    </row>
    <row r="566" ht="240" spans="1:13">
      <c r="A566" s="1" t="s">
        <v>1975</v>
      </c>
      <c r="B566" s="1" t="s">
        <v>13</v>
      </c>
      <c r="C566" s="4" t="s">
        <v>2644</v>
      </c>
      <c r="D566" s="1" t="s">
        <v>2645</v>
      </c>
      <c r="E566" s="1" t="s">
        <v>2646</v>
      </c>
      <c r="F566" s="4" t="s">
        <v>17</v>
      </c>
      <c r="G566" s="1" t="s">
        <v>18</v>
      </c>
      <c r="H566" s="1" t="s">
        <v>19</v>
      </c>
      <c r="I566" s="1" t="s">
        <v>20</v>
      </c>
      <c r="J566" s="1" t="s">
        <v>2647</v>
      </c>
      <c r="K566" s="1" t="s">
        <v>22</v>
      </c>
      <c r="L566" s="1" t="str">
        <f>HYPERLINK("https://files.afu.se/Downloads/Transcripts/Skeptic%20Zone%20(Richard%20Saunders)/2016 07 10 - skepticzonepodcast - The Skeptic Zone %2363 - 1.Jan.2010_dDoZ0PAIgME - transcript (automated).pdf","Transcript Link")</f>
        <v>Transcript Link</v>
      </c>
      <c r="M566" s="2" t="str">
        <f>HYPERLINK("https://files.afu.se/Downloads/Transcripts/Skeptic%20Zone%20(Richard%20Saunders)/2016 07 10 - skepticzonepodcast - The Skeptic Zone %2363 - 1.Jan.2010_dDoZ0PAIgME - transcript (automated).pdf","Transcript Link")</f>
        <v>Transcript Link</v>
      </c>
    </row>
    <row r="567" ht="150" spans="1:13">
      <c r="A567" s="1" t="s">
        <v>1975</v>
      </c>
      <c r="B567" s="1" t="s">
        <v>13</v>
      </c>
      <c r="C567" s="4" t="s">
        <v>2648</v>
      </c>
      <c r="D567" s="1" t="s">
        <v>2649</v>
      </c>
      <c r="E567" s="1" t="s">
        <v>2650</v>
      </c>
      <c r="F567" s="4" t="s">
        <v>17</v>
      </c>
      <c r="G567" s="1" t="s">
        <v>18</v>
      </c>
      <c r="H567" s="1" t="s">
        <v>19</v>
      </c>
      <c r="I567" s="1" t="s">
        <v>20</v>
      </c>
      <c r="J567" s="1" t="s">
        <v>2651</v>
      </c>
      <c r="K567" s="1" t="s">
        <v>22</v>
      </c>
      <c r="L567" s="1" t="str">
        <f>HYPERLINK("https://files.afu.se/Downloads/Transcripts/Skeptic%20Zone%20(Richard%20Saunders)/2016 07 10 - skepticzonepodcast - The Skeptic Zone %2318 - 20.Feb.2009_1hN4oHd0G1E - transcript (automated).pdf","Transcript Link")</f>
        <v>Transcript Link</v>
      </c>
      <c r="M567" s="2" t="str">
        <f>HYPERLINK("https://files.afu.se/Downloads/Transcripts/Skeptic%20Zone%20(Richard%20Saunders)/2016 07 10 - skepticzonepodcast - The Skeptic Zone %2318 - 20.Feb.2009_1hN4oHd0G1E - transcript (automated).pdf","Transcript Link")</f>
        <v>Transcript Link</v>
      </c>
    </row>
    <row r="568" ht="150" spans="1:13">
      <c r="A568" s="1" t="s">
        <v>1975</v>
      </c>
      <c r="B568" s="1" t="s">
        <v>13</v>
      </c>
      <c r="C568" s="4" t="s">
        <v>2652</v>
      </c>
      <c r="D568" s="1" t="s">
        <v>2653</v>
      </c>
      <c r="E568" s="1" t="s">
        <v>2654</v>
      </c>
      <c r="F568" s="4" t="s">
        <v>17</v>
      </c>
      <c r="G568" s="1" t="s">
        <v>18</v>
      </c>
      <c r="H568" s="1" t="s">
        <v>19</v>
      </c>
      <c r="I568" s="1" t="s">
        <v>20</v>
      </c>
      <c r="J568" s="1" t="s">
        <v>2655</v>
      </c>
      <c r="K568" s="1" t="s">
        <v>22</v>
      </c>
      <c r="L568" s="1" t="str">
        <f>HYPERLINK("https://files.afu.se/Downloads/Transcripts/Skeptic%20Zone%20(Richard%20Saunders)/2016 07 10 - skepticzonepodcast - The Skeptic Zone %2360 - 11.Dec.2009_ANGWidjqouY - transcript (automated).pdf","Transcript Link")</f>
        <v>Transcript Link</v>
      </c>
      <c r="M568" s="2" t="str">
        <f>HYPERLINK("https://files.afu.se/Downloads/Transcripts/Skeptic%20Zone%20(Richard%20Saunders)/2016 07 10 - skepticzonepodcast - The Skeptic Zone %2360 - 11.Dec.2009_ANGWidjqouY - transcript (automated).pdf","Transcript Link")</f>
        <v>Transcript Link</v>
      </c>
    </row>
    <row r="569" ht="150" spans="1:13">
      <c r="A569" s="1" t="s">
        <v>1975</v>
      </c>
      <c r="B569" s="1" t="s">
        <v>13</v>
      </c>
      <c r="C569" s="4" t="s">
        <v>2656</v>
      </c>
      <c r="D569" s="1" t="s">
        <v>2657</v>
      </c>
      <c r="E569" s="1" t="s">
        <v>2658</v>
      </c>
      <c r="F569" s="4" t="s">
        <v>17</v>
      </c>
      <c r="G569" s="1" t="s">
        <v>18</v>
      </c>
      <c r="H569" s="1" t="s">
        <v>19</v>
      </c>
      <c r="I569" s="1" t="s">
        <v>20</v>
      </c>
      <c r="J569" s="1" t="s">
        <v>2659</v>
      </c>
      <c r="K569" s="1" t="s">
        <v>22</v>
      </c>
      <c r="L569" s="1" t="str">
        <f>HYPERLINK("https://files.afu.se/Downloads/Transcripts/Skeptic%20Zone%20(Richard%20Saunders)/2016 07 10 - skepticzonepodcast - The Skeptic Zone %2352 - 16.Oct.2009_R8OUmWXU6hg - transcript (automated).pdf","Transcript Link")</f>
        <v>Transcript Link</v>
      </c>
      <c r="M569" s="2" t="str">
        <f>HYPERLINK("https://files.afu.se/Downloads/Transcripts/Skeptic%20Zone%20(Richard%20Saunders)/2016 07 10 - skepticzonepodcast - The Skeptic Zone %2352 - 16.Oct.2009_R8OUmWXU6hg - transcript (automated).pdf","Transcript Link")</f>
        <v>Transcript Link</v>
      </c>
    </row>
    <row r="570" ht="255" spans="1:13">
      <c r="A570" s="1" t="s">
        <v>1975</v>
      </c>
      <c r="B570" s="1" t="s">
        <v>13</v>
      </c>
      <c r="C570" s="4" t="s">
        <v>2660</v>
      </c>
      <c r="D570" s="1" t="s">
        <v>2661</v>
      </c>
      <c r="E570" s="1" t="s">
        <v>2662</v>
      </c>
      <c r="F570" s="4" t="s">
        <v>17</v>
      </c>
      <c r="G570" s="1" t="s">
        <v>18</v>
      </c>
      <c r="H570" s="1" t="s">
        <v>19</v>
      </c>
      <c r="I570" s="1" t="s">
        <v>20</v>
      </c>
      <c r="J570" s="1" t="s">
        <v>2663</v>
      </c>
      <c r="K570" s="1" t="s">
        <v>22</v>
      </c>
      <c r="L570" s="1" t="str">
        <f>HYPERLINK("https://files.afu.se/Downloads/Transcripts/Skeptic%20Zone%20(Richard%20Saunders)/2016 07 10 - skepticzonepodcast - The Skeptic Zone %2361 - 18.Dec.2009_q0LnPyuu48E - transcript (automated).pdf","Transcript Link")</f>
        <v>Transcript Link</v>
      </c>
      <c r="M570" s="2" t="str">
        <f>HYPERLINK("https://files.afu.se/Downloads/Transcripts/Skeptic%20Zone%20(Richard%20Saunders)/2016 07 10 - skepticzonepodcast - The Skeptic Zone %2361 - 18.Dec.2009_q0LnPyuu48E - transcript (automated).pdf","Transcript Link")</f>
        <v>Transcript Link</v>
      </c>
    </row>
    <row r="571" ht="150" spans="1:13">
      <c r="A571" s="1" t="s">
        <v>1975</v>
      </c>
      <c r="B571" s="1" t="s">
        <v>13</v>
      </c>
      <c r="C571" s="4" t="s">
        <v>2664</v>
      </c>
      <c r="D571" s="1" t="s">
        <v>2665</v>
      </c>
      <c r="E571" s="1" t="s">
        <v>2666</v>
      </c>
      <c r="F571" s="4" t="s">
        <v>17</v>
      </c>
      <c r="G571" s="1" t="s">
        <v>18</v>
      </c>
      <c r="H571" s="1" t="s">
        <v>19</v>
      </c>
      <c r="I571" s="1" t="s">
        <v>20</v>
      </c>
      <c r="J571" s="1" t="s">
        <v>2667</v>
      </c>
      <c r="K571" s="1" t="s">
        <v>22</v>
      </c>
      <c r="L571" s="1" t="str">
        <f>HYPERLINK("https://files.afu.se/Downloads/Transcripts/Skeptic%20Zone%20(Richard%20Saunders)/2016 07 10 - skepticzonepodcast - The Skeptic Zone %2346 - 4.Sep.2009_6AidfnKHUWo - transcript (automated).pdf","Transcript Link")</f>
        <v>Transcript Link</v>
      </c>
      <c r="M571" s="2" t="str">
        <f>HYPERLINK("https://files.afu.se/Downloads/Transcripts/Skeptic%20Zone%20(Richard%20Saunders)/2016 07 10 - skepticzonepodcast - The Skeptic Zone %2346 - 4.Sep.2009_6AidfnKHUWo - transcript (automated).pdf","Transcript Link")</f>
        <v>Transcript Link</v>
      </c>
    </row>
    <row r="572" ht="150" spans="1:13">
      <c r="A572" s="1" t="s">
        <v>1975</v>
      </c>
      <c r="B572" s="1" t="s">
        <v>13</v>
      </c>
      <c r="C572" s="4" t="s">
        <v>2668</v>
      </c>
      <c r="D572" s="1" t="s">
        <v>2669</v>
      </c>
      <c r="E572" s="1" t="s">
        <v>2670</v>
      </c>
      <c r="F572" s="4" t="s">
        <v>17</v>
      </c>
      <c r="G572" s="1" t="s">
        <v>18</v>
      </c>
      <c r="H572" s="1" t="s">
        <v>19</v>
      </c>
      <c r="I572" s="1" t="s">
        <v>20</v>
      </c>
      <c r="J572" s="1" t="s">
        <v>2671</v>
      </c>
      <c r="K572" s="1" t="s">
        <v>22</v>
      </c>
      <c r="L572" s="1" t="str">
        <f>HYPERLINK("https://files.afu.se/Downloads/Transcripts/Skeptic%20Zone%20(Richard%20Saunders)/2016 07 10 - skepticzonepodcast - The Skeptic Zone %2358 - 27.Nov.2009_ypzhTNcn-vk - transcript (automated).pdf","Transcript Link")</f>
        <v>Transcript Link</v>
      </c>
      <c r="M572" s="2" t="str">
        <f>HYPERLINK("https://files.afu.se/Downloads/Transcripts/Skeptic%20Zone%20(Richard%20Saunders)/2016 07 10 - skepticzonepodcast - The Skeptic Zone %2358 - 27.Nov.2009_ypzhTNcn-vk - transcript (automated).pdf","Transcript Link")</f>
        <v>Transcript Link</v>
      </c>
    </row>
    <row r="573" ht="150" spans="1:13">
      <c r="A573" s="1" t="s">
        <v>1975</v>
      </c>
      <c r="B573" s="1" t="s">
        <v>13</v>
      </c>
      <c r="C573" s="4" t="s">
        <v>2672</v>
      </c>
      <c r="D573" s="1" t="s">
        <v>2673</v>
      </c>
      <c r="E573" s="1" t="s">
        <v>2674</v>
      </c>
      <c r="F573" s="4" t="s">
        <v>17</v>
      </c>
      <c r="G573" s="1" t="s">
        <v>18</v>
      </c>
      <c r="H573" s="1" t="s">
        <v>19</v>
      </c>
      <c r="I573" s="1" t="s">
        <v>20</v>
      </c>
      <c r="J573" s="1" t="s">
        <v>2675</v>
      </c>
      <c r="K573" s="1" t="s">
        <v>22</v>
      </c>
      <c r="L573" s="1" t="str">
        <f>HYPERLINK("https://files.afu.se/Downloads/Transcripts/Skeptic%20Zone%20(Richard%20Saunders)/2016 07 10 - skepticzonepodcast - The Skeptic Zone %2355 - 6.Nov2009_PgnagPrQHwU - transcript (automated).pdf","Transcript Link")</f>
        <v>Transcript Link</v>
      </c>
      <c r="M573" s="2" t="str">
        <f>HYPERLINK("https://files.afu.se/Downloads/Transcripts/Skeptic%20Zone%20(Richard%20Saunders)/2016 07 10 - skepticzonepodcast - The Skeptic Zone %2355 - 6.Nov2009_PgnagPrQHwU - transcript (automated).pdf","Transcript Link")</f>
        <v>Transcript Link</v>
      </c>
    </row>
    <row r="574" ht="150" spans="1:13">
      <c r="A574" s="1" t="s">
        <v>1975</v>
      </c>
      <c r="B574" s="1" t="s">
        <v>13</v>
      </c>
      <c r="C574" s="4" t="s">
        <v>2676</v>
      </c>
      <c r="D574" s="1" t="s">
        <v>2677</v>
      </c>
      <c r="E574" s="1" t="s">
        <v>2678</v>
      </c>
      <c r="F574" s="4" t="s">
        <v>17</v>
      </c>
      <c r="G574" s="1" t="s">
        <v>18</v>
      </c>
      <c r="H574" s="1" t="s">
        <v>19</v>
      </c>
      <c r="I574" s="1" t="s">
        <v>20</v>
      </c>
      <c r="J574" s="1" t="s">
        <v>2679</v>
      </c>
      <c r="K574" s="1" t="s">
        <v>22</v>
      </c>
      <c r="L574" s="1" t="str">
        <f>HYPERLINK("https://files.afu.se/Downloads/Transcripts/Skeptic%20Zone%20(Richard%20Saunders)/2016 07 10 - skepticzonepodcast - The Skeptic Zone %2320 - 06.March.2009_zCc3U_wwypk - transcript (automated).pdf","Transcript Link")</f>
        <v>Transcript Link</v>
      </c>
      <c r="M574" s="2" t="str">
        <f>HYPERLINK("https://files.afu.se/Downloads/Transcripts/Skeptic%20Zone%20(Richard%20Saunders)/2016 07 10 - skepticzonepodcast - The Skeptic Zone %2320 - 06.March.2009_zCc3U_wwypk - transcript (automated).pdf","Transcript Link")</f>
        <v>Transcript Link</v>
      </c>
    </row>
    <row r="575" ht="150" spans="1:13">
      <c r="A575" s="1" t="s">
        <v>1975</v>
      </c>
      <c r="B575" s="1" t="s">
        <v>13</v>
      </c>
      <c r="C575" s="4" t="s">
        <v>2680</v>
      </c>
      <c r="D575" s="1" t="s">
        <v>2681</v>
      </c>
      <c r="E575" s="1" t="s">
        <v>2682</v>
      </c>
      <c r="F575" s="4" t="s">
        <v>17</v>
      </c>
      <c r="G575" s="1" t="s">
        <v>18</v>
      </c>
      <c r="H575" s="1" t="s">
        <v>19</v>
      </c>
      <c r="I575" s="1" t="s">
        <v>20</v>
      </c>
      <c r="J575" s="1" t="s">
        <v>2683</v>
      </c>
      <c r="K575" s="1" t="s">
        <v>22</v>
      </c>
      <c r="L575" s="1" t="str">
        <f>HYPERLINK("https://files.afu.se/Downloads/Transcripts/Skeptic%20Zone%20(Richard%20Saunders)/2016 07 10 - skepticzonepodcast - The Skeptic Zone %2322 - 20.March.2009_MA3VbBpLgYk - transcript (automated).pdf","Transcript Link")</f>
        <v>Transcript Link</v>
      </c>
      <c r="M575" s="2" t="str">
        <f>HYPERLINK("https://files.afu.se/Downloads/Transcripts/Skeptic%20Zone%20(Richard%20Saunders)/2016 07 10 - skepticzonepodcast - The Skeptic Zone %2322 - 20.March.2009_MA3VbBpLgYk - transcript (automated).pdf","Transcript Link")</f>
        <v>Transcript Link</v>
      </c>
    </row>
    <row r="576" ht="150" spans="1:13">
      <c r="A576" s="1" t="s">
        <v>1975</v>
      </c>
      <c r="B576" s="1" t="s">
        <v>13</v>
      </c>
      <c r="C576" s="4" t="s">
        <v>2684</v>
      </c>
      <c r="D576" s="1" t="s">
        <v>2685</v>
      </c>
      <c r="E576" s="1" t="s">
        <v>2686</v>
      </c>
      <c r="F576" s="4" t="s">
        <v>17</v>
      </c>
      <c r="G576" s="1" t="s">
        <v>18</v>
      </c>
      <c r="H576" s="1" t="s">
        <v>19</v>
      </c>
      <c r="I576" s="1" t="s">
        <v>20</v>
      </c>
      <c r="J576" s="1" t="s">
        <v>2687</v>
      </c>
      <c r="K576" s="1" t="s">
        <v>22</v>
      </c>
      <c r="L576" s="1" t="str">
        <f>HYPERLINK("https://files.afu.se/Downloads/Transcripts/Skeptic%20Zone%20(Richard%20Saunders)/2016 07 10 - skepticzonepodcast - The Skeptic Zone %2331 - 22.May.2009_q-RZZ6SmyVU - transcript (automated).pdf","Transcript Link")</f>
        <v>Transcript Link</v>
      </c>
      <c r="M576" s="2" t="str">
        <f>HYPERLINK("https://files.afu.se/Downloads/Transcripts/Skeptic%20Zone%20(Richard%20Saunders)/2016 07 10 - skepticzonepodcast - The Skeptic Zone %2331 - 22.May.2009_q-RZZ6SmyVU - transcript (automated).pdf","Transcript Link")</f>
        <v>Transcript Link</v>
      </c>
    </row>
    <row r="577" ht="180" spans="1:13">
      <c r="A577" s="1" t="s">
        <v>1975</v>
      </c>
      <c r="B577" s="1" t="s">
        <v>13</v>
      </c>
      <c r="C577" s="4" t="s">
        <v>2688</v>
      </c>
      <c r="D577" s="1" t="s">
        <v>2689</v>
      </c>
      <c r="E577" s="1" t="s">
        <v>2690</v>
      </c>
      <c r="F577" s="4" t="s">
        <v>17</v>
      </c>
      <c r="G577" s="1" t="s">
        <v>18</v>
      </c>
      <c r="H577" s="1" t="s">
        <v>19</v>
      </c>
      <c r="I577" s="1" t="s">
        <v>20</v>
      </c>
      <c r="J577" s="1" t="s">
        <v>2691</v>
      </c>
      <c r="K577" s="1" t="s">
        <v>22</v>
      </c>
      <c r="L577" s="1" t="str">
        <f>HYPERLINK("https://files.afu.se/Downloads/Transcripts/Skeptic%20Zone%20(Richard%20Saunders)/2016 07 10 - skepticzonepodcast - The Skeptic Zone %2316 - 6.Feb.2009_AJ--1SaOvA8 - transcript (automated).pdf","Transcript Link")</f>
        <v>Transcript Link</v>
      </c>
      <c r="M577" s="2" t="str">
        <f>HYPERLINK("https://files.afu.se/Downloads/Transcripts/Skeptic%20Zone%20(Richard%20Saunders)/2016 07 10 - skepticzonepodcast - The Skeptic Zone %2316 - 6.Feb.2009_AJ--1SaOvA8 - transcript (automated).pdf","Transcript Link")</f>
        <v>Transcript Link</v>
      </c>
    </row>
    <row r="578" ht="150" spans="1:13">
      <c r="A578" s="1" t="s">
        <v>1975</v>
      </c>
      <c r="B578" s="1" t="s">
        <v>13</v>
      </c>
      <c r="C578" s="4" t="s">
        <v>2692</v>
      </c>
      <c r="D578" s="1" t="s">
        <v>2693</v>
      </c>
      <c r="E578" s="1" t="s">
        <v>2694</v>
      </c>
      <c r="F578" s="4" t="s">
        <v>17</v>
      </c>
      <c r="G578" s="1" t="s">
        <v>18</v>
      </c>
      <c r="H578" s="1" t="s">
        <v>19</v>
      </c>
      <c r="I578" s="1" t="s">
        <v>20</v>
      </c>
      <c r="J578" s="1" t="s">
        <v>2695</v>
      </c>
      <c r="K578" s="1" t="s">
        <v>22</v>
      </c>
      <c r="L578" s="1" t="str">
        <f>HYPERLINK("https://files.afu.se/Downloads/Transcripts/Skeptic%20Zone%20(Richard%20Saunders)/2016 07 10 - skepticzonepodcast - The Skeptic Zone %2336 - 26.June.2009_4vouWoXJVHE - transcript (automated).pdf","Transcript Link")</f>
        <v>Transcript Link</v>
      </c>
      <c r="M578" s="2" t="str">
        <f>HYPERLINK("https://files.afu.se/Downloads/Transcripts/Skeptic%20Zone%20(Richard%20Saunders)/2016 07 10 - skepticzonepodcast - The Skeptic Zone %2336 - 26.June.2009_4vouWoXJVHE - transcript (automated).pdf","Transcript Link")</f>
        <v>Transcript Link</v>
      </c>
    </row>
    <row r="579" ht="210" spans="1:13">
      <c r="A579" s="1" t="s">
        <v>1975</v>
      </c>
      <c r="B579" s="1" t="s">
        <v>13</v>
      </c>
      <c r="C579" s="4" t="s">
        <v>2696</v>
      </c>
      <c r="D579" s="1" t="s">
        <v>2697</v>
      </c>
      <c r="E579" s="1" t="s">
        <v>2698</v>
      </c>
      <c r="F579" s="4" t="s">
        <v>17</v>
      </c>
      <c r="G579" s="1" t="s">
        <v>18</v>
      </c>
      <c r="H579" s="1" t="s">
        <v>19</v>
      </c>
      <c r="I579" s="1" t="s">
        <v>20</v>
      </c>
      <c r="J579" s="1" t="s">
        <v>2699</v>
      </c>
      <c r="K579" s="1" t="s">
        <v>22</v>
      </c>
      <c r="L579" s="1" t="str">
        <f>HYPERLINK("https://files.afu.se/Downloads/Transcripts/Skeptic%20Zone%20(Richard%20Saunders)/2016 07 10 - skepticzonepodcast - The Skeptic Zone %2354 - 30.Oct.2009_NAAyZHhWRSE - transcript (automated).pdf","Transcript Link")</f>
        <v>Transcript Link</v>
      </c>
      <c r="M579" s="2" t="str">
        <f>HYPERLINK("https://files.afu.se/Downloads/Transcripts/Skeptic%20Zone%20(Richard%20Saunders)/2016 07 10 - skepticzonepodcast - The Skeptic Zone %2354 - 30.Oct.2009_NAAyZHhWRSE - transcript (automated).pdf","Transcript Link")</f>
        <v>Transcript Link</v>
      </c>
    </row>
    <row r="580" ht="150" spans="1:13">
      <c r="A580" s="1" t="s">
        <v>1975</v>
      </c>
      <c r="B580" s="1" t="s">
        <v>13</v>
      </c>
      <c r="C580" s="4" t="s">
        <v>2700</v>
      </c>
      <c r="D580" s="1" t="s">
        <v>2701</v>
      </c>
      <c r="E580" s="1" t="s">
        <v>2702</v>
      </c>
      <c r="F580" s="4" t="s">
        <v>17</v>
      </c>
      <c r="G580" s="1" t="s">
        <v>18</v>
      </c>
      <c r="H580" s="1" t="s">
        <v>19</v>
      </c>
      <c r="I580" s="1" t="s">
        <v>20</v>
      </c>
      <c r="J580" s="1" t="s">
        <v>2703</v>
      </c>
      <c r="K580" s="1" t="s">
        <v>22</v>
      </c>
      <c r="L580" s="1" t="str">
        <f>HYPERLINK("https://files.afu.se/Downloads/Transcripts/Skeptic%20Zone%20(Richard%20Saunders)/2016 07 10 - skepticzonepodcast - The Skeptic Zone %2324 - 3.April.2009_3IInGtp7nYs - transcript (automated).pdf","Transcript Link")</f>
        <v>Transcript Link</v>
      </c>
      <c r="M580" s="2" t="str">
        <f>HYPERLINK("https://files.afu.se/Downloads/Transcripts/Skeptic%20Zone%20(Richard%20Saunders)/2016 07 10 - skepticzonepodcast - The Skeptic Zone %2324 - 3.April.2009_3IInGtp7nYs - transcript (automated).pdf","Transcript Link")</f>
        <v>Transcript Link</v>
      </c>
    </row>
    <row r="581" ht="150" spans="1:13">
      <c r="A581" s="1" t="s">
        <v>1975</v>
      </c>
      <c r="B581" s="1" t="s">
        <v>13</v>
      </c>
      <c r="C581" s="4" t="s">
        <v>2704</v>
      </c>
      <c r="D581" s="1" t="s">
        <v>2705</v>
      </c>
      <c r="E581" s="1" t="s">
        <v>2706</v>
      </c>
      <c r="F581" s="4" t="s">
        <v>17</v>
      </c>
      <c r="G581" s="1" t="s">
        <v>18</v>
      </c>
      <c r="H581" s="1" t="s">
        <v>19</v>
      </c>
      <c r="I581" s="1" t="s">
        <v>20</v>
      </c>
      <c r="J581" s="1" t="s">
        <v>2707</v>
      </c>
      <c r="K581" s="1" t="s">
        <v>22</v>
      </c>
      <c r="L581" s="1" t="str">
        <f>HYPERLINK("https://files.afu.se/Downloads/Transcripts/Skeptic%20Zone%20(Richard%20Saunders)/2016 07 10 - skepticzonepodcast - The Skeptic Zone %2348 - 18.Sep.2009_Ffb2neCR0cM - transcript (automated).pdf","Transcript Link")</f>
        <v>Transcript Link</v>
      </c>
      <c r="M581" s="2" t="str">
        <f>HYPERLINK("https://files.afu.se/Downloads/Transcripts/Skeptic%20Zone%20(Richard%20Saunders)/2016 07 10 - skepticzonepodcast - The Skeptic Zone %2348 - 18.Sep.2009_Ffb2neCR0cM - transcript (automated).pdf","Transcript Link")</f>
        <v>Transcript Link</v>
      </c>
    </row>
    <row r="582" ht="150" spans="1:13">
      <c r="A582" s="1" t="s">
        <v>1975</v>
      </c>
      <c r="B582" s="1" t="s">
        <v>13</v>
      </c>
      <c r="C582" s="4" t="s">
        <v>2708</v>
      </c>
      <c r="D582" s="1" t="s">
        <v>2709</v>
      </c>
      <c r="E582" s="1" t="s">
        <v>2710</v>
      </c>
      <c r="F582" s="4" t="s">
        <v>17</v>
      </c>
      <c r="G582" s="1" t="s">
        <v>18</v>
      </c>
      <c r="H582" s="1" t="s">
        <v>19</v>
      </c>
      <c r="I582" s="1" t="s">
        <v>20</v>
      </c>
      <c r="J582" s="1" t="s">
        <v>2711</v>
      </c>
      <c r="K582" s="1" t="s">
        <v>22</v>
      </c>
      <c r="L582" s="1" t="str">
        <f>HYPERLINK("https://files.afu.se/Downloads/Transcripts/Skeptic%20Zone%20(Richard%20Saunders)/2016 07 10 - skepticzonepodcast - The Skeptic Zone %2334 - 12.June.2009_I1-dTmgZsXA - transcript (automated).pdf","Transcript Link")</f>
        <v>Transcript Link</v>
      </c>
      <c r="M582" s="2" t="str">
        <f>HYPERLINK("https://files.afu.se/Downloads/Transcripts/Skeptic%20Zone%20(Richard%20Saunders)/2016 07 10 - skepticzonepodcast - The Skeptic Zone %2334 - 12.June.2009_I1-dTmgZsXA - transcript (automated).pdf","Transcript Link")</f>
        <v>Transcript Link</v>
      </c>
    </row>
    <row r="583" ht="150" spans="1:13">
      <c r="A583" s="1" t="s">
        <v>1975</v>
      </c>
      <c r="B583" s="1" t="s">
        <v>13</v>
      </c>
      <c r="C583" s="4" t="s">
        <v>2712</v>
      </c>
      <c r="D583" s="1" t="s">
        <v>2713</v>
      </c>
      <c r="E583" s="1" t="s">
        <v>2714</v>
      </c>
      <c r="F583" s="4" t="s">
        <v>17</v>
      </c>
      <c r="G583" s="1" t="s">
        <v>18</v>
      </c>
      <c r="H583" s="1" t="s">
        <v>19</v>
      </c>
      <c r="I583" s="1" t="s">
        <v>20</v>
      </c>
      <c r="J583" s="1" t="s">
        <v>2715</v>
      </c>
      <c r="K583" s="1" t="s">
        <v>22</v>
      </c>
      <c r="L583" s="1" t="str">
        <f>HYPERLINK("https://files.afu.se/Downloads/Transcripts/Skeptic%20Zone%20(Richard%20Saunders)/2016 07 10 - skepticzonepodcast - The Skeptic Zone %2340 - 24.July.2009_GRBgHVrZ2CA - transcript (automated).pdf","Transcript Link")</f>
        <v>Transcript Link</v>
      </c>
      <c r="M583" s="2" t="str">
        <f>HYPERLINK("https://files.afu.se/Downloads/Transcripts/Skeptic%20Zone%20(Richard%20Saunders)/2016 07 10 - skepticzonepodcast - The Skeptic Zone %2340 - 24.July.2009_GRBgHVrZ2CA - transcript (automated).pdf","Transcript Link")</f>
        <v>Transcript Link</v>
      </c>
    </row>
    <row r="584" ht="150" spans="1:13">
      <c r="A584" s="1" t="s">
        <v>1975</v>
      </c>
      <c r="B584" s="1" t="s">
        <v>13</v>
      </c>
      <c r="C584" s="4" t="s">
        <v>2716</v>
      </c>
      <c r="D584" s="1" t="s">
        <v>2717</v>
      </c>
      <c r="E584" s="1" t="s">
        <v>2718</v>
      </c>
      <c r="F584" s="4" t="s">
        <v>17</v>
      </c>
      <c r="G584" s="1" t="s">
        <v>18</v>
      </c>
      <c r="H584" s="1" t="s">
        <v>19</v>
      </c>
      <c r="I584" s="1" t="s">
        <v>20</v>
      </c>
      <c r="J584" s="1" t="s">
        <v>2719</v>
      </c>
      <c r="K584" s="1" t="s">
        <v>22</v>
      </c>
      <c r="L584" s="1" t="str">
        <f>HYPERLINK("https://files.afu.se/Downloads/Transcripts/Skeptic%20Zone%20(Richard%20Saunders)/2016 07 10 - skepticzonepodcast - The Skeptic Zone %2341 - 31.July.2009_PlQ5Ymg0ROU - transcript (automated).pdf","Transcript Link")</f>
        <v>Transcript Link</v>
      </c>
      <c r="M584" s="2" t="str">
        <f>HYPERLINK("https://files.afu.se/Downloads/Transcripts/Skeptic%20Zone%20(Richard%20Saunders)/2016 07 10 - skepticzonepodcast - The Skeptic Zone %2341 - 31.July.2009_PlQ5Ymg0ROU - transcript (automated).pdf","Transcript Link")</f>
        <v>Transcript Link</v>
      </c>
    </row>
    <row r="585" ht="255" spans="1:13">
      <c r="A585" s="1" t="s">
        <v>1975</v>
      </c>
      <c r="B585" s="1" t="s">
        <v>13</v>
      </c>
      <c r="C585" s="4" t="s">
        <v>2720</v>
      </c>
      <c r="D585" s="1" t="s">
        <v>2721</v>
      </c>
      <c r="E585" s="1" t="s">
        <v>2722</v>
      </c>
      <c r="F585" s="4" t="s">
        <v>17</v>
      </c>
      <c r="G585" s="1" t="s">
        <v>18</v>
      </c>
      <c r="H585" s="1" t="s">
        <v>19</v>
      </c>
      <c r="I585" s="1" t="s">
        <v>20</v>
      </c>
      <c r="J585" s="1" t="s">
        <v>2723</v>
      </c>
      <c r="K585" s="1" t="s">
        <v>22</v>
      </c>
      <c r="L585" s="1" t="str">
        <f>HYPERLINK("https://files.afu.se/Downloads/Transcripts/Skeptic%20Zone%20(Richard%20Saunders)/2016 07 10 - skepticzonepodcast - The Skeptic Zone %2329 - 8.May.2009_VMxNgeg8Sbg - transcript (automated).pdf","Transcript Link")</f>
        <v>Transcript Link</v>
      </c>
      <c r="M585" s="2" t="str">
        <f>HYPERLINK("https://files.afu.se/Downloads/Transcripts/Skeptic%20Zone%20(Richard%20Saunders)/2016 07 10 - skepticzonepodcast - The Skeptic Zone %2329 - 8.May.2009_VMxNgeg8Sbg - transcript (automated).pdf","Transcript Link")</f>
        <v>Transcript Link</v>
      </c>
    </row>
    <row r="586" ht="150" spans="1:13">
      <c r="A586" s="1" t="s">
        <v>1975</v>
      </c>
      <c r="B586" s="1" t="s">
        <v>13</v>
      </c>
      <c r="C586" s="4" t="s">
        <v>2724</v>
      </c>
      <c r="D586" s="1" t="s">
        <v>2725</v>
      </c>
      <c r="E586" s="1" t="s">
        <v>2726</v>
      </c>
      <c r="F586" s="4" t="s">
        <v>17</v>
      </c>
      <c r="G586" s="1" t="s">
        <v>18</v>
      </c>
      <c r="H586" s="1" t="s">
        <v>19</v>
      </c>
      <c r="I586" s="1" t="s">
        <v>20</v>
      </c>
      <c r="J586" s="1" t="s">
        <v>2727</v>
      </c>
      <c r="K586" s="1" t="s">
        <v>22</v>
      </c>
      <c r="L586" s="1" t="str">
        <f>HYPERLINK("https://files.afu.se/Downloads/Transcripts/Skeptic%20Zone%20(Richard%20Saunders)/2016 07 10 - skepticzonepodcast - The Skeptic Zone %2338 - 10.July.2009_KYMFu-YhrVs - transcript (automated).pdf","Transcript Link")</f>
        <v>Transcript Link</v>
      </c>
      <c r="M586" s="2" t="str">
        <f>HYPERLINK("https://files.afu.se/Downloads/Transcripts/Skeptic%20Zone%20(Richard%20Saunders)/2016 07 10 - skepticzonepodcast - The Skeptic Zone %2338 - 10.July.2009_KYMFu-YhrVs - transcript (automated).pdf","Transcript Link")</f>
        <v>Transcript Link</v>
      </c>
    </row>
    <row r="587" ht="150" spans="1:13">
      <c r="A587" s="1" t="s">
        <v>1975</v>
      </c>
      <c r="B587" s="1" t="s">
        <v>13</v>
      </c>
      <c r="C587" s="4" t="s">
        <v>2728</v>
      </c>
      <c r="D587" s="1" t="s">
        <v>2729</v>
      </c>
      <c r="E587" s="1" t="s">
        <v>2730</v>
      </c>
      <c r="F587" s="4" t="s">
        <v>17</v>
      </c>
      <c r="G587" s="1" t="s">
        <v>18</v>
      </c>
      <c r="H587" s="1" t="s">
        <v>19</v>
      </c>
      <c r="I587" s="1" t="s">
        <v>20</v>
      </c>
      <c r="J587" s="1" t="s">
        <v>2731</v>
      </c>
      <c r="K587" s="1" t="s">
        <v>22</v>
      </c>
      <c r="L587" s="1" t="str">
        <f>HYPERLINK("https://files.afu.se/Downloads/Transcripts/Skeptic%20Zone%20(Richard%20Saunders)/2016 07 10 - skepticzonepodcast - The Skeptic Zone %2343 - 14.Aug.2009_bbqIMJnbEXA - transcript (automated).pdf","Transcript Link")</f>
        <v>Transcript Link</v>
      </c>
      <c r="M587" s="2" t="str">
        <f>HYPERLINK("https://files.afu.se/Downloads/Transcripts/Skeptic%20Zone%20(Richard%20Saunders)/2016 07 10 - skepticzonepodcast - The Skeptic Zone %2343 - 14.Aug.2009_bbqIMJnbEXA - transcript (automated).pdf","Transcript Link")</f>
        <v>Transcript Link</v>
      </c>
    </row>
    <row r="588" ht="195" spans="1:13">
      <c r="A588" s="1" t="s">
        <v>1975</v>
      </c>
      <c r="B588" s="1" t="s">
        <v>13</v>
      </c>
      <c r="C588" s="4" t="s">
        <v>2732</v>
      </c>
      <c r="D588" s="1" t="s">
        <v>2733</v>
      </c>
      <c r="E588" s="1" t="s">
        <v>2734</v>
      </c>
      <c r="F588" s="4" t="s">
        <v>17</v>
      </c>
      <c r="G588" s="1" t="s">
        <v>18</v>
      </c>
      <c r="H588" s="1" t="s">
        <v>19</v>
      </c>
      <c r="I588" s="1" t="s">
        <v>20</v>
      </c>
      <c r="J588" s="1" t="s">
        <v>2735</v>
      </c>
      <c r="K588" s="1" t="s">
        <v>22</v>
      </c>
      <c r="L588" s="1" t="str">
        <f>HYPERLINK("https://files.afu.se/Downloads/Transcripts/Skeptic%20Zone%20(Richard%20Saunders)/2016 07 10 - skepticzonepodcast - The Skeptic Zone %2350 - 2.Oct.2009_H32FDyYNCLs - transcript (automated).pdf","Transcript Link")</f>
        <v>Transcript Link</v>
      </c>
      <c r="M588" s="2" t="str">
        <f>HYPERLINK("https://files.afu.se/Downloads/Transcripts/Skeptic%20Zone%20(Richard%20Saunders)/2016 07 10 - skepticzonepodcast - The Skeptic Zone %2350 - 2.Oct.2009_H32FDyYNCLs - transcript (automated).pdf","Transcript Link")</f>
        <v>Transcript Link</v>
      </c>
    </row>
    <row r="589" ht="150" spans="1:13">
      <c r="A589" s="1" t="s">
        <v>1975</v>
      </c>
      <c r="B589" s="1" t="s">
        <v>13</v>
      </c>
      <c r="C589" s="4" t="s">
        <v>2736</v>
      </c>
      <c r="D589" s="1" t="s">
        <v>2737</v>
      </c>
      <c r="E589" s="1" t="s">
        <v>2738</v>
      </c>
      <c r="F589" s="4" t="s">
        <v>17</v>
      </c>
      <c r="G589" s="1" t="s">
        <v>18</v>
      </c>
      <c r="H589" s="1" t="s">
        <v>19</v>
      </c>
      <c r="I589" s="1" t="s">
        <v>20</v>
      </c>
      <c r="J589" s="1" t="s">
        <v>2739</v>
      </c>
      <c r="K589" s="1" t="s">
        <v>22</v>
      </c>
      <c r="L589" s="1" t="str">
        <f>HYPERLINK("https://files.afu.se/Downloads/Transcripts/Skeptic%20Zone%20(Richard%20Saunders)/2016 07 10 - skepticzonepodcast - The Skeptic Zone %232 - 3.Oct.2008_od1jC4xayLo - transcript (automated).pdf","Transcript Link")</f>
        <v>Transcript Link</v>
      </c>
      <c r="M589" s="2" t="str">
        <f>HYPERLINK("https://files.afu.se/Downloads/Transcripts/Skeptic%20Zone%20(Richard%20Saunders)/2016 07 10 - skepticzonepodcast - The Skeptic Zone %232 - 3.Oct.2008_od1jC4xayLo - transcript (automated).pdf","Transcript Link")</f>
        <v>Transcript Link</v>
      </c>
    </row>
    <row r="590" ht="150" spans="1:13">
      <c r="A590" s="1" t="s">
        <v>1975</v>
      </c>
      <c r="B590" s="1" t="s">
        <v>13</v>
      </c>
      <c r="C590" s="4" t="s">
        <v>2740</v>
      </c>
      <c r="D590" s="1" t="s">
        <v>2741</v>
      </c>
      <c r="E590" s="1" t="s">
        <v>2742</v>
      </c>
      <c r="F590" s="4" t="s">
        <v>17</v>
      </c>
      <c r="G590" s="1" t="s">
        <v>18</v>
      </c>
      <c r="H590" s="1" t="s">
        <v>19</v>
      </c>
      <c r="I590" s="1" t="s">
        <v>20</v>
      </c>
      <c r="J590" s="1" t="s">
        <v>2743</v>
      </c>
      <c r="K590" s="1" t="s">
        <v>22</v>
      </c>
      <c r="L590" s="1" t="str">
        <f>HYPERLINK("https://files.afu.se/Downloads/Transcripts/Skeptic%20Zone%20(Richard%20Saunders)/2016 07 10 - skepticzonepodcast - The Skeptic Zone %2362 - 25.Dec.2009___7QnAWRcg8 - transcript (automated).pdf","Transcript Link")</f>
        <v>Transcript Link</v>
      </c>
      <c r="M590" s="2" t="str">
        <f>HYPERLINK("https://files.afu.se/Downloads/Transcripts/Skeptic%20Zone%20(Richard%20Saunders)/2016 07 10 - skepticzonepodcast - The Skeptic Zone %2362 - 25.Dec.2009___7QnAWRcg8 - transcript (automated).pdf","Transcript Link")</f>
        <v>Transcript Link</v>
      </c>
    </row>
    <row r="591" ht="150" spans="1:13">
      <c r="A591" s="1" t="s">
        <v>1975</v>
      </c>
      <c r="B591" s="1" t="s">
        <v>13</v>
      </c>
      <c r="C591" s="4" t="s">
        <v>2744</v>
      </c>
      <c r="D591" s="1" t="s">
        <v>2745</v>
      </c>
      <c r="E591" s="1" t="s">
        <v>2746</v>
      </c>
      <c r="F591" s="4" t="s">
        <v>17</v>
      </c>
      <c r="G591" s="1" t="s">
        <v>18</v>
      </c>
      <c r="H591" s="1" t="s">
        <v>19</v>
      </c>
      <c r="I591" s="1" t="s">
        <v>20</v>
      </c>
      <c r="J591" s="1" t="s">
        <v>2747</v>
      </c>
      <c r="K591" s="1" t="s">
        <v>22</v>
      </c>
      <c r="L591" s="1" t="str">
        <f>HYPERLINK("https://files.afu.se/Downloads/Transcripts/Skeptic%20Zone%20(Richard%20Saunders)/2016 07 10 - skepticzonepodcast - The Skeptic Zone %2342 - 7.Aug.2009_-K-FTMnepqU - transcript (automated).pdf","Transcript Link")</f>
        <v>Transcript Link</v>
      </c>
      <c r="M591" s="2" t="str">
        <f>HYPERLINK("https://files.afu.se/Downloads/Transcripts/Skeptic%20Zone%20(Richard%20Saunders)/2016 07 10 - skepticzonepodcast - The Skeptic Zone %2342 - 7.Aug.2009_-K-FTMnepqU - transcript (automated).pdf","Transcript Link")</f>
        <v>Transcript Link</v>
      </c>
    </row>
    <row r="592" ht="150" spans="1:13">
      <c r="A592" s="1" t="s">
        <v>1975</v>
      </c>
      <c r="B592" s="1" t="s">
        <v>13</v>
      </c>
      <c r="C592" s="4" t="s">
        <v>2748</v>
      </c>
      <c r="D592" s="1" t="s">
        <v>2749</v>
      </c>
      <c r="E592" s="1" t="s">
        <v>2750</v>
      </c>
      <c r="F592" s="4" t="s">
        <v>17</v>
      </c>
      <c r="G592" s="1" t="s">
        <v>18</v>
      </c>
      <c r="H592" s="1" t="s">
        <v>19</v>
      </c>
      <c r="I592" s="1" t="s">
        <v>20</v>
      </c>
      <c r="J592" s="1" t="s">
        <v>2751</v>
      </c>
      <c r="K592" s="1" t="s">
        <v>22</v>
      </c>
      <c r="L592" s="1" t="str">
        <f>HYPERLINK("https://files.afu.se/Downloads/Transcripts/Skeptic%20Zone%20(Richard%20Saunders)/2016 07 10 - skepticzonepodcast - The Skeptic Zone %2332 - 29.May.2009_JlPOaMpHOVM - transcript (automated).pdf","Transcript Link")</f>
        <v>Transcript Link</v>
      </c>
      <c r="M592" s="2" t="str">
        <f>HYPERLINK("https://files.afu.se/Downloads/Transcripts/Skeptic%20Zone%20(Richard%20Saunders)/2016 07 10 - skepticzonepodcast - The Skeptic Zone %2332 - 29.May.2009_JlPOaMpHOVM - transcript (automated).pdf","Transcript Link")</f>
        <v>Transcript Link</v>
      </c>
    </row>
    <row r="593" ht="150" spans="1:13">
      <c r="A593" s="1" t="s">
        <v>1975</v>
      </c>
      <c r="B593" s="1" t="s">
        <v>13</v>
      </c>
      <c r="C593" s="4" t="s">
        <v>2752</v>
      </c>
      <c r="D593" s="1" t="s">
        <v>2753</v>
      </c>
      <c r="E593" s="1" t="s">
        <v>2754</v>
      </c>
      <c r="F593" s="4" t="s">
        <v>17</v>
      </c>
      <c r="G593" s="1" t="s">
        <v>18</v>
      </c>
      <c r="H593" s="1" t="s">
        <v>19</v>
      </c>
      <c r="I593" s="1" t="s">
        <v>20</v>
      </c>
      <c r="J593" s="1" t="s">
        <v>2755</v>
      </c>
      <c r="K593" s="1" t="s">
        <v>22</v>
      </c>
      <c r="L593" s="1" t="str">
        <f>HYPERLINK("https://files.afu.se/Downloads/Transcripts/Skeptic%20Zone%20(Richard%20Saunders)/2016 07 10 - skepticzonepodcast - The Skeptic Zone %238 - 12.Dec.2008_XRxkaw3mp78 - transcript (automated).pdf","Transcript Link")</f>
        <v>Transcript Link</v>
      </c>
      <c r="M593" s="2" t="str">
        <f>HYPERLINK("https://files.afu.se/Downloads/Transcripts/Skeptic%20Zone%20(Richard%20Saunders)/2016 07 10 - skepticzonepodcast - The Skeptic Zone %238 - 12.Dec.2008_XRxkaw3mp78 - transcript (automated).pdf","Transcript Link")</f>
        <v>Transcript Link</v>
      </c>
    </row>
    <row r="594" ht="390" spans="1:13">
      <c r="A594" s="1" t="s">
        <v>2756</v>
      </c>
      <c r="B594" s="1" t="s">
        <v>13</v>
      </c>
      <c r="C594" s="4" t="s">
        <v>2757</v>
      </c>
      <c r="D594" s="1" t="s">
        <v>2758</v>
      </c>
      <c r="E594" s="1" t="s">
        <v>2759</v>
      </c>
      <c r="F594" s="4" t="s">
        <v>17</v>
      </c>
      <c r="G594" s="1" t="s">
        <v>18</v>
      </c>
      <c r="H594" s="1" t="s">
        <v>19</v>
      </c>
      <c r="I594" s="1" t="s">
        <v>20</v>
      </c>
      <c r="J594" s="1" t="s">
        <v>2760</v>
      </c>
      <c r="K594" s="1" t="s">
        <v>22</v>
      </c>
      <c r="L594" s="1" t="str">
        <f>HYPERLINK("https://files.afu.se/Downloads/Transcripts/Skeptic%20Zone%20(Richard%20Saunders)/2016 07 09 - skepticzonepodcast - The Skeptic Zone %23337 - 5.April.2015_CIOYnUJ5fSY - transcript (automated).pdf","Transcript Link")</f>
        <v>Transcript Link</v>
      </c>
      <c r="M594" s="2" t="str">
        <f>HYPERLINK("https://files.afu.se/Downloads/Transcripts/Skeptic%20Zone%20(Richard%20Saunders)/2016 07 09 - skepticzonepodcast - The Skeptic Zone %23337 - 5.April.2015_CIOYnUJ5fSY - transcript (automated).pdf","Transcript Link")</f>
        <v>Transcript Link</v>
      </c>
    </row>
    <row r="595" ht="409.5" spans="1:13">
      <c r="A595" s="1" t="s">
        <v>2756</v>
      </c>
      <c r="B595" s="1" t="s">
        <v>13</v>
      </c>
      <c r="C595" s="4" t="s">
        <v>2761</v>
      </c>
      <c r="D595" s="1" t="s">
        <v>2762</v>
      </c>
      <c r="E595" s="1" t="s">
        <v>2763</v>
      </c>
      <c r="F595" s="4" t="s">
        <v>17</v>
      </c>
      <c r="G595" s="1" t="s">
        <v>18</v>
      </c>
      <c r="H595" s="1" t="s">
        <v>19</v>
      </c>
      <c r="I595" s="1" t="s">
        <v>20</v>
      </c>
      <c r="J595" s="1" t="s">
        <v>2764</v>
      </c>
      <c r="K595" s="1" t="s">
        <v>22</v>
      </c>
      <c r="L595" s="1" t="str">
        <f>HYPERLINK("https://files.afu.se/Downloads/Transcripts/Skeptic%20Zone%20(Richard%20Saunders)/2016 07 09 - skepticzonepodcast - The Skeptic Zone %23243 - 16.June.2013_PwBAmtm8V0c - transcript (automated).pdf","Transcript Link")</f>
        <v>Transcript Link</v>
      </c>
      <c r="M595" s="2" t="str">
        <f>HYPERLINK("https://files.afu.se/Downloads/Transcripts/Skeptic%20Zone%20(Richard%20Saunders)/2016 07 09 - skepticzonepodcast - The Skeptic Zone %23243 - 16.June.2013_PwBAmtm8V0c - transcript (automated).pdf","Transcript Link")</f>
        <v>Transcript Link</v>
      </c>
    </row>
    <row r="596" ht="360" spans="1:13">
      <c r="A596" s="1" t="s">
        <v>2756</v>
      </c>
      <c r="B596" s="1" t="s">
        <v>13</v>
      </c>
      <c r="C596" s="4" t="s">
        <v>2765</v>
      </c>
      <c r="D596" s="1" t="s">
        <v>2766</v>
      </c>
      <c r="E596" s="1" t="s">
        <v>2767</v>
      </c>
      <c r="F596" s="4" t="s">
        <v>17</v>
      </c>
      <c r="G596" s="1" t="s">
        <v>18</v>
      </c>
      <c r="H596" s="1" t="s">
        <v>19</v>
      </c>
      <c r="I596" s="1" t="s">
        <v>20</v>
      </c>
      <c r="J596" s="1" t="s">
        <v>2768</v>
      </c>
      <c r="K596" s="1" t="s">
        <v>22</v>
      </c>
      <c r="L596" s="1" t="str">
        <f>HYPERLINK("https://files.afu.se/Downloads/Transcripts/Skeptic%20Zone%20(Richard%20Saunders)/2016 07 09 - skepticzonepodcast - The Skeptic Zone %23236 - 27.April.2013_XtP4F4HFCn0 - transcript (automated).pdf","Transcript Link")</f>
        <v>Transcript Link</v>
      </c>
      <c r="M596" s="2" t="str">
        <f>HYPERLINK("https://files.afu.se/Downloads/Transcripts/Skeptic%20Zone%20(Richard%20Saunders)/2016 07 09 - skepticzonepodcast - The Skeptic Zone %23236 - 27.April.2013_XtP4F4HFCn0 - transcript (automated).pdf","Transcript Link")</f>
        <v>Transcript Link</v>
      </c>
    </row>
    <row r="597" ht="315" spans="1:13">
      <c r="A597" s="1" t="s">
        <v>2756</v>
      </c>
      <c r="B597" s="1" t="s">
        <v>13</v>
      </c>
      <c r="C597" s="4" t="s">
        <v>2769</v>
      </c>
      <c r="D597" s="1" t="s">
        <v>2770</v>
      </c>
      <c r="E597" s="1" t="s">
        <v>2771</v>
      </c>
      <c r="F597" s="4" t="s">
        <v>17</v>
      </c>
      <c r="G597" s="1" t="s">
        <v>18</v>
      </c>
      <c r="H597" s="1" t="s">
        <v>19</v>
      </c>
      <c r="I597" s="1" t="s">
        <v>20</v>
      </c>
      <c r="J597" s="1" t="s">
        <v>2772</v>
      </c>
      <c r="K597" s="1" t="s">
        <v>22</v>
      </c>
      <c r="L597" s="1" t="str">
        <f>HYPERLINK("https://files.afu.se/Downloads/Transcripts/Skeptic%20Zone%20(Richard%20Saunders)/2016 07 09 - skepticzonepodcast - The Skeptic Zone %23235 - 20.April.2013_aAz9ScWOWSs - transcript (automated).pdf","Transcript Link")</f>
        <v>Transcript Link</v>
      </c>
      <c r="M597" s="2" t="str">
        <f>HYPERLINK("https://files.afu.se/Downloads/Transcripts/Skeptic%20Zone%20(Richard%20Saunders)/2016 07 09 - skepticzonepodcast - The Skeptic Zone %23235 - 20.April.2013_aAz9ScWOWSs - transcript (automated).pdf","Transcript Link")</f>
        <v>Transcript Link</v>
      </c>
    </row>
    <row r="598" ht="165" spans="1:13">
      <c r="A598" s="1" t="s">
        <v>2756</v>
      </c>
      <c r="B598" s="1" t="s">
        <v>13</v>
      </c>
      <c r="C598" s="4" t="s">
        <v>2773</v>
      </c>
      <c r="D598" s="1" t="s">
        <v>2774</v>
      </c>
      <c r="E598" s="1" t="s">
        <v>2775</v>
      </c>
      <c r="F598" s="4" t="s">
        <v>17</v>
      </c>
      <c r="G598" s="1" t="s">
        <v>18</v>
      </c>
      <c r="H598" s="1" t="s">
        <v>19</v>
      </c>
      <c r="I598" s="1" t="s">
        <v>20</v>
      </c>
      <c r="J598" s="1" t="s">
        <v>2776</v>
      </c>
      <c r="K598" s="1" t="s">
        <v>22</v>
      </c>
      <c r="L598" s="1" t="str">
        <f>HYPERLINK("https://files.afu.se/Downloads/Transcripts/Skeptic%20Zone%20(Richard%20Saunders)/2016 07 09 - skepticzonepodcast - The Skeptic Zone %23222 - 21.Jan.2013_FPMyfyWLoMk - transcript (automated).pdf","Transcript Link")</f>
        <v>Transcript Link</v>
      </c>
      <c r="M598" s="2" t="str">
        <f>HYPERLINK("https://files.afu.se/Downloads/Transcripts/Skeptic%20Zone%20(Richard%20Saunders)/2016 07 09 - skepticzonepodcast - The Skeptic Zone %23222 - 21.Jan.2013_FPMyfyWLoMk - transcript (automated).pdf","Transcript Link")</f>
        <v>Transcript Link</v>
      </c>
    </row>
    <row r="599" ht="270" spans="1:13">
      <c r="A599" s="1" t="s">
        <v>2756</v>
      </c>
      <c r="B599" s="1" t="s">
        <v>13</v>
      </c>
      <c r="C599" s="4" t="s">
        <v>2777</v>
      </c>
      <c r="D599" s="1" t="s">
        <v>2778</v>
      </c>
      <c r="E599" s="1" t="s">
        <v>2779</v>
      </c>
      <c r="F599" s="4" t="s">
        <v>17</v>
      </c>
      <c r="G599" s="1" t="s">
        <v>18</v>
      </c>
      <c r="H599" s="1" t="s">
        <v>19</v>
      </c>
      <c r="I599" s="1" t="s">
        <v>20</v>
      </c>
      <c r="J599" s="1" t="s">
        <v>2780</v>
      </c>
      <c r="K599" s="1" t="s">
        <v>22</v>
      </c>
      <c r="L599" s="1" t="str">
        <f>HYPERLINK("https://files.afu.se/Downloads/Transcripts/Skeptic%20Zone%20(Richard%20Saunders)/2016 07 09 - skepticzonepodcast - The Skeptic Zone %23224 - 3.Feb.2013_rTLI0wXfHwk - transcript (automated).pdf","Transcript Link")</f>
        <v>Transcript Link</v>
      </c>
      <c r="M599" s="2" t="str">
        <f>HYPERLINK("https://files.afu.se/Downloads/Transcripts/Skeptic%20Zone%20(Richard%20Saunders)/2016 07 09 - skepticzonepodcast - The Skeptic Zone %23224 - 3.Feb.2013_rTLI0wXfHwk - transcript (automated).pdf","Transcript Link")</f>
        <v>Transcript Link</v>
      </c>
    </row>
    <row r="600" ht="270" spans="1:13">
      <c r="A600" s="1" t="s">
        <v>2756</v>
      </c>
      <c r="B600" s="1" t="s">
        <v>13</v>
      </c>
      <c r="C600" s="4" t="s">
        <v>2781</v>
      </c>
      <c r="D600" s="1" t="s">
        <v>2782</v>
      </c>
      <c r="E600" s="1" t="s">
        <v>2783</v>
      </c>
      <c r="F600" s="4" t="s">
        <v>17</v>
      </c>
      <c r="G600" s="1" t="s">
        <v>18</v>
      </c>
      <c r="H600" s="1" t="s">
        <v>19</v>
      </c>
      <c r="I600" s="1" t="s">
        <v>20</v>
      </c>
      <c r="J600" s="1" t="s">
        <v>2784</v>
      </c>
      <c r="K600" s="1" t="s">
        <v>22</v>
      </c>
      <c r="L600" s="1" t="str">
        <f>HYPERLINK("https://files.afu.se/Downloads/Transcripts/Skeptic%20Zone%20(Richard%20Saunders)/2016 07 09 - skepticzonepodcast - The Skeptic Zone %23227 - 23.Feb.2013_GYMrM4-K5uo - transcript (automated).pdf","Transcript Link")</f>
        <v>Transcript Link</v>
      </c>
      <c r="M600" s="2" t="str">
        <f>HYPERLINK("https://files.afu.se/Downloads/Transcripts/Skeptic%20Zone%20(Richard%20Saunders)/2016 07 09 - skepticzonepodcast - The Skeptic Zone %23227 - 23.Feb.2013_GYMrM4-K5uo - transcript (automated).pdf","Transcript Link")</f>
        <v>Transcript Link</v>
      </c>
    </row>
    <row r="601" ht="409.5" spans="1:13">
      <c r="A601" s="1" t="s">
        <v>2756</v>
      </c>
      <c r="B601" s="1" t="s">
        <v>13</v>
      </c>
      <c r="C601" s="4" t="s">
        <v>2785</v>
      </c>
      <c r="D601" s="1" t="s">
        <v>2786</v>
      </c>
      <c r="E601" s="1" t="s">
        <v>2787</v>
      </c>
      <c r="F601" s="4" t="s">
        <v>17</v>
      </c>
      <c r="G601" s="1" t="s">
        <v>18</v>
      </c>
      <c r="H601" s="1" t="s">
        <v>19</v>
      </c>
      <c r="I601" s="1" t="s">
        <v>20</v>
      </c>
      <c r="J601" s="1" t="s">
        <v>2788</v>
      </c>
      <c r="K601" s="1" t="s">
        <v>22</v>
      </c>
      <c r="L601" s="1" t="str">
        <f>HYPERLINK("https://files.afu.se/Downloads/Transcripts/Skeptic%20Zone%20(Richard%20Saunders)/2016 07 09 - skepticzonepodcast - Solar Flare - Episode 1_Aq4C8J-2sK8 - transcript (automated).pdf","Transcript Link")</f>
        <v>Transcript Link</v>
      </c>
      <c r="M601" s="2" t="str">
        <f>HYPERLINK("https://files.afu.se/Downloads/Transcripts/Skeptic%20Zone%20(Richard%20Saunders)/2016 07 09 - skepticzonepodcast - Solar Flare - Episode 1_Aq4C8J-2sK8 - transcript (automated).pdf","Transcript Link")</f>
        <v>Transcript Link</v>
      </c>
    </row>
    <row r="602" ht="240" spans="1:13">
      <c r="A602" s="1" t="s">
        <v>2756</v>
      </c>
      <c r="B602" s="1" t="s">
        <v>13</v>
      </c>
      <c r="C602" s="4" t="s">
        <v>2789</v>
      </c>
      <c r="D602" s="1" t="s">
        <v>2790</v>
      </c>
      <c r="E602" s="1" t="s">
        <v>2791</v>
      </c>
      <c r="F602" s="4" t="s">
        <v>17</v>
      </c>
      <c r="G602" s="1" t="s">
        <v>18</v>
      </c>
      <c r="H602" s="1" t="s">
        <v>19</v>
      </c>
      <c r="I602" s="1" t="s">
        <v>20</v>
      </c>
      <c r="J602" s="1" t="s">
        <v>2792</v>
      </c>
      <c r="K602" s="1" t="s">
        <v>22</v>
      </c>
      <c r="L602" s="1" t="str">
        <f>HYPERLINK("https://files.afu.se/Downloads/Transcripts/Skeptic%20Zone%20(Richard%20Saunders)/2016 07 09 - skepticzonepodcast - The Skeptic Zone %23234 - 13.April.2013_oDvSfFLfiqI - transcript (automated).pdf","Transcript Link")</f>
        <v>Transcript Link</v>
      </c>
      <c r="M602" s="2" t="str">
        <f>HYPERLINK("https://files.afu.se/Downloads/Transcripts/Skeptic%20Zone%20(Richard%20Saunders)/2016 07 09 - skepticzonepodcast - The Skeptic Zone %23234 - 13.April.2013_oDvSfFLfiqI - transcript (automated).pdf","Transcript Link")</f>
        <v>Transcript Link</v>
      </c>
    </row>
    <row r="603" ht="225" spans="1:13">
      <c r="A603" s="1" t="s">
        <v>2756</v>
      </c>
      <c r="B603" s="1" t="s">
        <v>13</v>
      </c>
      <c r="C603" s="4" t="s">
        <v>2793</v>
      </c>
      <c r="D603" s="1" t="s">
        <v>2794</v>
      </c>
      <c r="E603" s="1" t="s">
        <v>2795</v>
      </c>
      <c r="F603" s="4" t="s">
        <v>17</v>
      </c>
      <c r="G603" s="1" t="s">
        <v>18</v>
      </c>
      <c r="H603" s="1" t="s">
        <v>19</v>
      </c>
      <c r="I603" s="1" t="s">
        <v>20</v>
      </c>
      <c r="J603" s="1" t="s">
        <v>2796</v>
      </c>
      <c r="K603" s="1" t="s">
        <v>22</v>
      </c>
      <c r="L603" s="1" t="str">
        <f>HYPERLINK("https://files.afu.se/Downloads/Transcripts/Skeptic%20Zone%20(Richard%20Saunders)/2016 07 09 - skepticzonepodcast - The Skeptic Zone %23233 - 6.April.2013_IIkbBaDpKGQ - transcript (automated).pdf","Transcript Link")</f>
        <v>Transcript Link</v>
      </c>
      <c r="M603" s="2" t="str">
        <f>HYPERLINK("https://files.afu.se/Downloads/Transcripts/Skeptic%20Zone%20(Richard%20Saunders)/2016 07 09 - skepticzonepodcast - The Skeptic Zone %23233 - 6.April.2013_IIkbBaDpKGQ - transcript (automated).pdf","Transcript Link")</f>
        <v>Transcript Link</v>
      </c>
    </row>
    <row r="604" ht="150" spans="1:13">
      <c r="A604" s="1" t="s">
        <v>2756</v>
      </c>
      <c r="B604" s="1" t="s">
        <v>13</v>
      </c>
      <c r="C604" s="4" t="s">
        <v>2797</v>
      </c>
      <c r="D604" s="1" t="s">
        <v>2798</v>
      </c>
      <c r="E604" s="1" t="s">
        <v>2799</v>
      </c>
      <c r="F604" s="4" t="s">
        <v>17</v>
      </c>
      <c r="G604" s="1" t="s">
        <v>18</v>
      </c>
      <c r="H604" s="1" t="s">
        <v>19</v>
      </c>
      <c r="I604" s="1" t="s">
        <v>20</v>
      </c>
      <c r="J604" s="1" t="s">
        <v>2800</v>
      </c>
      <c r="K604" s="1" t="s">
        <v>22</v>
      </c>
      <c r="L604" s="1" t="str">
        <f>HYPERLINK("https://files.afu.se/Downloads/Transcripts/Skeptic%20Zone%20(Richard%20Saunders)/2016 07 09 - skepticzonepodcast - The Skeptic Zone %23217 - 16.Dec.2012_HldvINSLClc - transcript (automated).pdf","Transcript Link")</f>
        <v>Transcript Link</v>
      </c>
      <c r="M604" s="2" t="str">
        <f>HYPERLINK("https://files.afu.se/Downloads/Transcripts/Skeptic%20Zone%20(Richard%20Saunders)/2016 07 09 - skepticzonepodcast - The Skeptic Zone %23217 - 16.Dec.2012_HldvINSLClc - transcript (automated).pdf","Transcript Link")</f>
        <v>Transcript Link</v>
      </c>
    </row>
    <row r="605" ht="225" spans="1:13">
      <c r="A605" s="1" t="s">
        <v>2756</v>
      </c>
      <c r="B605" s="1" t="s">
        <v>13</v>
      </c>
      <c r="C605" s="4" t="s">
        <v>2801</v>
      </c>
      <c r="D605" s="1" t="s">
        <v>2802</v>
      </c>
      <c r="E605" s="1" t="s">
        <v>2803</v>
      </c>
      <c r="F605" s="4" t="s">
        <v>17</v>
      </c>
      <c r="G605" s="1" t="s">
        <v>18</v>
      </c>
      <c r="H605" s="1" t="s">
        <v>19</v>
      </c>
      <c r="I605" s="1" t="s">
        <v>20</v>
      </c>
      <c r="J605" s="1" t="s">
        <v>2804</v>
      </c>
      <c r="K605" s="1" t="s">
        <v>22</v>
      </c>
      <c r="L605" s="1" t="str">
        <f>HYPERLINK("https://files.afu.se/Downloads/Transcripts/Skeptic%20Zone%20(Richard%20Saunders)/2016 07 09 - skepticzonepodcast - The Skeptic Zone %23226 - 16.Feb.2013_cTcO4l5pwt4 - transcript (automated).pdf","Transcript Link")</f>
        <v>Transcript Link</v>
      </c>
      <c r="M605" s="2" t="str">
        <f>HYPERLINK("https://files.afu.se/Downloads/Transcripts/Skeptic%20Zone%20(Richard%20Saunders)/2016 07 09 - skepticzonepodcast - The Skeptic Zone %23226 - 16.Feb.2013_cTcO4l5pwt4 - transcript (automated).pdf","Transcript Link")</f>
        <v>Transcript Link</v>
      </c>
    </row>
    <row r="606" ht="409.5" spans="1:13">
      <c r="A606" s="1" t="s">
        <v>2756</v>
      </c>
      <c r="B606" s="1" t="s">
        <v>13</v>
      </c>
      <c r="C606" s="4" t="s">
        <v>2805</v>
      </c>
      <c r="D606" s="1" t="s">
        <v>2806</v>
      </c>
      <c r="E606" s="1" t="s">
        <v>2807</v>
      </c>
      <c r="F606" s="4" t="s">
        <v>17</v>
      </c>
      <c r="G606" s="1" t="s">
        <v>18</v>
      </c>
      <c r="H606" s="1" t="s">
        <v>19</v>
      </c>
      <c r="I606" s="1" t="s">
        <v>20</v>
      </c>
      <c r="J606" s="1" t="s">
        <v>2808</v>
      </c>
      <c r="K606" s="1" t="s">
        <v>22</v>
      </c>
      <c r="L606" s="1" t="str">
        <f>HYPERLINK("https://files.afu.se/Downloads/Transcripts/Skeptic%20Zone%20(Richard%20Saunders)/2016 07 09 - skepticzonepodcast - The Skeptic Zone %23250 - 4.Aug.2013_5uxjppIhG_Q - transcript (automated).pdf","Transcript Link")</f>
        <v>Transcript Link</v>
      </c>
      <c r="M606" s="2" t="str">
        <f>HYPERLINK("https://files.afu.se/Downloads/Transcripts/Skeptic%20Zone%20(Richard%20Saunders)/2016 07 09 - skepticzonepodcast - The Skeptic Zone %23250 - 4.Aug.2013_5uxjppIhG_Q - transcript (automated).pdf","Transcript Link")</f>
        <v>Transcript Link</v>
      </c>
    </row>
    <row r="607" ht="375" spans="1:13">
      <c r="A607" s="1" t="s">
        <v>2756</v>
      </c>
      <c r="B607" s="1" t="s">
        <v>13</v>
      </c>
      <c r="C607" s="4" t="s">
        <v>2809</v>
      </c>
      <c r="D607" s="1" t="s">
        <v>2810</v>
      </c>
      <c r="E607" s="1" t="s">
        <v>2811</v>
      </c>
      <c r="F607" s="4" t="s">
        <v>17</v>
      </c>
      <c r="G607" s="1" t="s">
        <v>18</v>
      </c>
      <c r="H607" s="1" t="s">
        <v>19</v>
      </c>
      <c r="I607" s="1" t="s">
        <v>20</v>
      </c>
      <c r="J607" s="1" t="s">
        <v>2812</v>
      </c>
      <c r="K607" s="1" t="s">
        <v>22</v>
      </c>
      <c r="L607" s="1" t="str">
        <f>HYPERLINK("https://files.afu.se/Downloads/Transcripts/Skeptic%20Zone%20(Richard%20Saunders)/2016 07 09 - skepticzonepodcast - The Skeptic Zone %23242 - 8.June.2013_xzANUfDeG8A - transcript (automated).pdf","Transcript Link")</f>
        <v>Transcript Link</v>
      </c>
      <c r="M607" s="2" t="str">
        <f>HYPERLINK("https://files.afu.se/Downloads/Transcripts/Skeptic%20Zone%20(Richard%20Saunders)/2016 07 09 - skepticzonepodcast - The Skeptic Zone %23242 - 8.June.2013_xzANUfDeG8A - transcript (automated).pdf","Transcript Link")</f>
        <v>Transcript Link</v>
      </c>
    </row>
    <row r="608" ht="409.5" spans="1:13">
      <c r="A608" s="1" t="s">
        <v>2756</v>
      </c>
      <c r="B608" s="1" t="s">
        <v>13</v>
      </c>
      <c r="C608" s="4" t="s">
        <v>2813</v>
      </c>
      <c r="D608" s="1" t="s">
        <v>2814</v>
      </c>
      <c r="E608" s="1" t="s">
        <v>2815</v>
      </c>
      <c r="F608" s="4" t="s">
        <v>17</v>
      </c>
      <c r="G608" s="1" t="s">
        <v>18</v>
      </c>
      <c r="H608" s="1" t="s">
        <v>19</v>
      </c>
      <c r="I608" s="1" t="s">
        <v>20</v>
      </c>
      <c r="J608" s="1" t="s">
        <v>2816</v>
      </c>
      <c r="K608" s="1" t="s">
        <v>22</v>
      </c>
      <c r="L608" s="1" t="str">
        <f>HYPERLINK("https://files.afu.se/Downloads/Transcripts/Skeptic%20Zone%20(Richard%20Saunders)/2016 07 09 - skepticzonepodcast - The Skeptic Zone %23239 - 20.May.2013_oPOOkKYElgc - transcript (automated).pdf","Transcript Link")</f>
        <v>Transcript Link</v>
      </c>
      <c r="M608" s="2" t="str">
        <f>HYPERLINK("https://files.afu.se/Downloads/Transcripts/Skeptic%20Zone%20(Richard%20Saunders)/2016 07 09 - skepticzonepodcast - The Skeptic Zone %23239 - 20.May.2013_oPOOkKYElgc - transcript (automated).pdf","Transcript Link")</f>
        <v>Transcript Link</v>
      </c>
    </row>
    <row r="609" ht="225" spans="1:13">
      <c r="A609" s="1" t="s">
        <v>2756</v>
      </c>
      <c r="B609" s="1" t="s">
        <v>13</v>
      </c>
      <c r="C609" s="4" t="s">
        <v>2817</v>
      </c>
      <c r="D609" s="1" t="s">
        <v>2818</v>
      </c>
      <c r="E609" s="1" t="s">
        <v>2819</v>
      </c>
      <c r="F609" s="4" t="s">
        <v>17</v>
      </c>
      <c r="G609" s="1" t="s">
        <v>18</v>
      </c>
      <c r="H609" s="1" t="s">
        <v>19</v>
      </c>
      <c r="I609" s="1" t="s">
        <v>20</v>
      </c>
      <c r="J609" s="1" t="s">
        <v>2820</v>
      </c>
      <c r="K609" s="1" t="s">
        <v>22</v>
      </c>
      <c r="L609" s="1" t="str">
        <f>HYPERLINK("https://files.afu.se/Downloads/Transcripts/Skeptic%20Zone%20(Richard%20Saunders)/2016 07 09 - skepticzonepodcast - The Skeptic Zone %23223 - 26.Jan.2013_2Ys22wEyu-c - transcript (automated).pdf","Transcript Link")</f>
        <v>Transcript Link</v>
      </c>
      <c r="M609" s="2" t="str">
        <f>HYPERLINK("https://files.afu.se/Downloads/Transcripts/Skeptic%20Zone%20(Richard%20Saunders)/2016 07 09 - skepticzonepodcast - The Skeptic Zone %23223 - 26.Jan.2013_2Ys22wEyu-c - transcript (automated).pdf","Transcript Link")</f>
        <v>Transcript Link</v>
      </c>
    </row>
    <row r="610" ht="150" spans="1:13">
      <c r="A610" s="1" t="s">
        <v>2756</v>
      </c>
      <c r="B610" s="1" t="s">
        <v>13</v>
      </c>
      <c r="C610" s="4" t="s">
        <v>2821</v>
      </c>
      <c r="D610" s="1" t="s">
        <v>2822</v>
      </c>
      <c r="E610" s="1" t="s">
        <v>2823</v>
      </c>
      <c r="F610" s="4" t="s">
        <v>17</v>
      </c>
      <c r="G610" s="1" t="s">
        <v>18</v>
      </c>
      <c r="H610" s="1" t="s">
        <v>19</v>
      </c>
      <c r="I610" s="1" t="s">
        <v>20</v>
      </c>
      <c r="J610" s="1" t="s">
        <v>2824</v>
      </c>
      <c r="K610" s="1" t="s">
        <v>22</v>
      </c>
      <c r="L610" s="1" t="str">
        <f>HYPERLINK("https://files.afu.se/Downloads/Transcripts/Skeptic%20Zone%20(Richard%20Saunders)/2016 07 09 - skepticzonepodcast - The Skeptic Zone %23211 - 3.Nov.2012_XDWGgAPn7RA - transcript (automated).pdf","Transcript Link")</f>
        <v>Transcript Link</v>
      </c>
      <c r="M610" s="2" t="str">
        <f>HYPERLINK("https://files.afu.se/Downloads/Transcripts/Skeptic%20Zone%20(Richard%20Saunders)/2016 07 09 - skepticzonepodcast - The Skeptic Zone %23211 - 3.Nov.2012_XDWGgAPn7RA - transcript (automated).pdf","Transcript Link")</f>
        <v>Transcript Link</v>
      </c>
    </row>
    <row r="611" ht="150" spans="1:13">
      <c r="A611" s="1" t="s">
        <v>2756</v>
      </c>
      <c r="B611" s="1" t="s">
        <v>13</v>
      </c>
      <c r="C611" s="4" t="s">
        <v>2825</v>
      </c>
      <c r="D611" s="1" t="s">
        <v>2826</v>
      </c>
      <c r="E611" s="1" t="s">
        <v>2827</v>
      </c>
      <c r="F611" s="4" t="s">
        <v>17</v>
      </c>
      <c r="G611" s="1" t="s">
        <v>18</v>
      </c>
      <c r="H611" s="1" t="s">
        <v>19</v>
      </c>
      <c r="I611" s="1" t="s">
        <v>20</v>
      </c>
      <c r="J611" s="1" t="s">
        <v>2828</v>
      </c>
      <c r="K611" s="1" t="s">
        <v>22</v>
      </c>
      <c r="L611" s="1" t="str">
        <f>HYPERLINK("https://files.afu.se/Downloads/Transcripts/Skeptic%20Zone%20(Richard%20Saunders)/2016 07 09 - skepticzonepodcast - The Skeptic Zone %23215 - 1.Dec.2012_-hvmqqh6ha4 - transcript (automated).pdf","Transcript Link")</f>
        <v>Transcript Link</v>
      </c>
      <c r="M611" s="2" t="str">
        <f>HYPERLINK("https://files.afu.se/Downloads/Transcripts/Skeptic%20Zone%20(Richard%20Saunders)/2016 07 09 - skepticzonepodcast - The Skeptic Zone %23215 - 1.Dec.2012_-hvmqqh6ha4 - transcript (automated).pdf","Transcript Link")</f>
        <v>Transcript Link</v>
      </c>
    </row>
    <row r="612" ht="180" spans="1:13">
      <c r="A612" s="1" t="s">
        <v>2756</v>
      </c>
      <c r="B612" s="1" t="s">
        <v>13</v>
      </c>
      <c r="C612" s="4" t="s">
        <v>2829</v>
      </c>
      <c r="D612" s="1" t="s">
        <v>2830</v>
      </c>
      <c r="E612" s="1" t="s">
        <v>2831</v>
      </c>
      <c r="F612" s="4" t="s">
        <v>17</v>
      </c>
      <c r="G612" s="1" t="s">
        <v>18</v>
      </c>
      <c r="H612" s="1" t="s">
        <v>19</v>
      </c>
      <c r="I612" s="1" t="s">
        <v>20</v>
      </c>
      <c r="J612" s="1" t="s">
        <v>2832</v>
      </c>
      <c r="K612" s="1" t="s">
        <v>22</v>
      </c>
      <c r="L612" s="1" t="str">
        <f>HYPERLINK("https://files.afu.se/Downloads/Transcripts/Skeptic%20Zone%20(Richard%20Saunders)/2016 07 09 - skepticzonepodcast - The Skeptic Zone %23205 - 22.Sep.2012_PLa7hR4EWxg - transcript (automated).pdf","Transcript Link")</f>
        <v>Transcript Link</v>
      </c>
      <c r="M612" s="2" t="str">
        <f>HYPERLINK("https://files.afu.se/Downloads/Transcripts/Skeptic%20Zone%20(Richard%20Saunders)/2016 07 09 - skepticzonepodcast - The Skeptic Zone %23205 - 22.Sep.2012_PLa7hR4EWxg - transcript (automated).pdf","Transcript Link")</f>
        <v>Transcript Link</v>
      </c>
    </row>
    <row r="613" ht="195" spans="1:13">
      <c r="A613" s="1" t="s">
        <v>2756</v>
      </c>
      <c r="B613" s="1" t="s">
        <v>13</v>
      </c>
      <c r="C613" s="4" t="s">
        <v>2833</v>
      </c>
      <c r="D613" s="1" t="s">
        <v>2834</v>
      </c>
      <c r="E613" s="1" t="s">
        <v>2835</v>
      </c>
      <c r="F613" s="4" t="s">
        <v>17</v>
      </c>
      <c r="G613" s="1" t="s">
        <v>18</v>
      </c>
      <c r="H613" s="1" t="s">
        <v>19</v>
      </c>
      <c r="I613" s="1" t="s">
        <v>20</v>
      </c>
      <c r="J613" s="1" t="s">
        <v>2836</v>
      </c>
      <c r="K613" s="1" t="s">
        <v>22</v>
      </c>
      <c r="L613" s="1" t="str">
        <f>HYPERLINK("https://files.afu.se/Downloads/Transcripts/Skeptic%20Zone%20(Richard%20Saunders)/2016 07 09 - skepticzonepodcast - The Skeptic Zone %23204 - 16.Sep.2012_Uify5r6R7qM - transcript (automated).pdf","Transcript Link")</f>
        <v>Transcript Link</v>
      </c>
      <c r="M613" s="2" t="str">
        <f>HYPERLINK("https://files.afu.se/Downloads/Transcripts/Skeptic%20Zone%20(Richard%20Saunders)/2016 07 09 - skepticzonepodcast - The Skeptic Zone %23204 - 16.Sep.2012_Uify5r6R7qM - transcript (automated).pdf","Transcript Link")</f>
        <v>Transcript Link</v>
      </c>
    </row>
    <row r="614" ht="225" spans="1:13">
      <c r="A614" s="1" t="s">
        <v>2756</v>
      </c>
      <c r="B614" s="1" t="s">
        <v>13</v>
      </c>
      <c r="C614" s="4" t="s">
        <v>2837</v>
      </c>
      <c r="D614" s="1" t="s">
        <v>2838</v>
      </c>
      <c r="E614" s="1" t="s">
        <v>2839</v>
      </c>
      <c r="F614" s="4" t="s">
        <v>17</v>
      </c>
      <c r="G614" s="1" t="s">
        <v>18</v>
      </c>
      <c r="H614" s="1" t="s">
        <v>19</v>
      </c>
      <c r="I614" s="1" t="s">
        <v>20</v>
      </c>
      <c r="J614" s="1" t="s">
        <v>2840</v>
      </c>
      <c r="K614" s="1" t="s">
        <v>22</v>
      </c>
      <c r="L614" s="1" t="str">
        <f>HYPERLINK("https://files.afu.se/Downloads/Transcripts/Skeptic%20Zone%20(Richard%20Saunders)/2016 07 09 - skepticzonepodcast - The Skeptic Zone %23220 - 6.Jan.2013_i1vS3HzMrJU - transcript (automated).pdf","Transcript Link")</f>
        <v>Transcript Link</v>
      </c>
      <c r="M614" s="2" t="str">
        <f>HYPERLINK("https://files.afu.se/Downloads/Transcripts/Skeptic%20Zone%20(Richard%20Saunders)/2016 07 09 - skepticzonepodcast - The Skeptic Zone %23220 - 6.Jan.2013_i1vS3HzMrJU - transcript (automated).pdf","Transcript Link")</f>
        <v>Transcript Link</v>
      </c>
    </row>
    <row r="615" ht="150" spans="1:13">
      <c r="A615" s="1" t="s">
        <v>2756</v>
      </c>
      <c r="B615" s="1" t="s">
        <v>13</v>
      </c>
      <c r="C615" s="4" t="s">
        <v>2841</v>
      </c>
      <c r="D615" s="1" t="s">
        <v>2842</v>
      </c>
      <c r="E615" s="1" t="s">
        <v>2843</v>
      </c>
      <c r="F615" s="4" t="s">
        <v>17</v>
      </c>
      <c r="G615" s="1" t="s">
        <v>18</v>
      </c>
      <c r="H615" s="1" t="s">
        <v>19</v>
      </c>
      <c r="I615" s="1" t="s">
        <v>20</v>
      </c>
      <c r="J615" s="1" t="s">
        <v>2844</v>
      </c>
      <c r="K615" s="1" t="s">
        <v>22</v>
      </c>
      <c r="L615" s="1" t="str">
        <f>HYPERLINK("https://files.afu.se/Downloads/Transcripts/Skeptic%20Zone%20(Richard%20Saunders)/2016 07 09 - skepticzonepodcast - The Skeptic Zone %23216 - 8.Dec.2012_SyHc_Mk4Piw - transcript (automated).pdf","Transcript Link")</f>
        <v>Transcript Link</v>
      </c>
      <c r="M615" s="2" t="str">
        <f>HYPERLINK("https://files.afu.se/Downloads/Transcripts/Skeptic%20Zone%20(Richard%20Saunders)/2016 07 09 - skepticzonepodcast - The Skeptic Zone %23216 - 8.Dec.2012_SyHc_Mk4Piw - transcript (automated).pdf","Transcript Link")</f>
        <v>Transcript Link</v>
      </c>
    </row>
    <row r="616" ht="255" spans="1:13">
      <c r="A616" s="1" t="s">
        <v>2756</v>
      </c>
      <c r="B616" s="1" t="s">
        <v>13</v>
      </c>
      <c r="C616" s="4" t="s">
        <v>2845</v>
      </c>
      <c r="D616" s="1" t="s">
        <v>2846</v>
      </c>
      <c r="E616" s="1" t="s">
        <v>2847</v>
      </c>
      <c r="F616" s="4" t="s">
        <v>17</v>
      </c>
      <c r="G616" s="1" t="s">
        <v>18</v>
      </c>
      <c r="H616" s="1" t="s">
        <v>19</v>
      </c>
      <c r="I616" s="1" t="s">
        <v>20</v>
      </c>
      <c r="J616" s="1" t="s">
        <v>2848</v>
      </c>
      <c r="K616" s="1" t="s">
        <v>22</v>
      </c>
      <c r="L616" s="1" t="str">
        <f>HYPERLINK("https://files.afu.se/Downloads/Transcripts/Skeptic%20Zone%20(Richard%20Saunders)/2016 07 09 - skepticzonepodcast - The Skeptic Zone %23229 - 9.March.2013_g_arS-kWa6Q - transcript (automated).pdf","Transcript Link")</f>
        <v>Transcript Link</v>
      </c>
      <c r="M616" s="2" t="str">
        <f>HYPERLINK("https://files.afu.se/Downloads/Transcripts/Skeptic%20Zone%20(Richard%20Saunders)/2016 07 09 - skepticzonepodcast - The Skeptic Zone %23229 - 9.March.2013_g_arS-kWa6Q - transcript (automated).pdf","Transcript Link")</f>
        <v>Transcript Link</v>
      </c>
    </row>
    <row r="617" ht="300" spans="1:13">
      <c r="A617" s="1" t="s">
        <v>2756</v>
      </c>
      <c r="B617" s="1" t="s">
        <v>13</v>
      </c>
      <c r="C617" s="4" t="s">
        <v>2849</v>
      </c>
      <c r="D617" s="1" t="s">
        <v>2850</v>
      </c>
      <c r="E617" s="1" t="s">
        <v>2851</v>
      </c>
      <c r="F617" s="4" t="s">
        <v>17</v>
      </c>
      <c r="G617" s="1" t="s">
        <v>18</v>
      </c>
      <c r="H617" s="1" t="s">
        <v>19</v>
      </c>
      <c r="I617" s="1" t="s">
        <v>20</v>
      </c>
      <c r="J617" s="1" t="s">
        <v>2852</v>
      </c>
      <c r="K617" s="1" t="s">
        <v>22</v>
      </c>
      <c r="L617" s="1" t="str">
        <f>HYPERLINK("https://files.afu.se/Downloads/Transcripts/Skeptic%20Zone%20(Richard%20Saunders)/2016 07 09 - skepticzonepodcast - The Skeptic Zone %23241 - 2.June.2013_EngqiaIWRT0 - transcript (automated).pdf","Transcript Link")</f>
        <v>Transcript Link</v>
      </c>
      <c r="M617" s="2" t="str">
        <f>HYPERLINK("https://files.afu.se/Downloads/Transcripts/Skeptic%20Zone%20(Richard%20Saunders)/2016 07 09 - skepticzonepodcast - The Skeptic Zone %23241 - 2.June.2013_EngqiaIWRT0 - transcript (automated).pdf","Transcript Link")</f>
        <v>Transcript Link</v>
      </c>
    </row>
    <row r="618" ht="150" spans="1:13">
      <c r="A618" s="1" t="s">
        <v>2756</v>
      </c>
      <c r="B618" s="1" t="s">
        <v>13</v>
      </c>
      <c r="C618" s="4" t="s">
        <v>2853</v>
      </c>
      <c r="D618" s="1" t="s">
        <v>2854</v>
      </c>
      <c r="E618" s="1" t="s">
        <v>2855</v>
      </c>
      <c r="F618" s="4" t="s">
        <v>17</v>
      </c>
      <c r="G618" s="1" t="s">
        <v>18</v>
      </c>
      <c r="H618" s="1" t="s">
        <v>19</v>
      </c>
      <c r="I618" s="1" t="s">
        <v>20</v>
      </c>
      <c r="J618" s="1" t="s">
        <v>2856</v>
      </c>
      <c r="K618" s="1" t="s">
        <v>22</v>
      </c>
      <c r="L618" s="1" t="str">
        <f>HYPERLINK("https://files.afu.se/Downloads/Transcripts/Skeptic%20Zone%20(Richard%20Saunders)/2016 07 09 - skepticzonepodcast - The Skeptic Zone %23213 - 17.Nov.2012_XhmIHwZHRh8 - transcript (automated).pdf","Transcript Link")</f>
        <v>Transcript Link</v>
      </c>
      <c r="M618" s="2" t="str">
        <f>HYPERLINK("https://files.afu.se/Downloads/Transcripts/Skeptic%20Zone%20(Richard%20Saunders)/2016 07 09 - skepticzonepodcast - The Skeptic Zone %23213 - 17.Nov.2012_XhmIHwZHRh8 - transcript (automated).pdf","Transcript Link")</f>
        <v>Transcript Link</v>
      </c>
    </row>
    <row r="619" ht="360" spans="1:13">
      <c r="A619" s="1" t="s">
        <v>2756</v>
      </c>
      <c r="B619" s="1" t="s">
        <v>13</v>
      </c>
      <c r="C619" s="4" t="s">
        <v>2857</v>
      </c>
      <c r="D619" s="1" t="s">
        <v>2858</v>
      </c>
      <c r="E619" s="1" t="s">
        <v>2859</v>
      </c>
      <c r="F619" s="4" t="s">
        <v>17</v>
      </c>
      <c r="G619" s="1" t="s">
        <v>18</v>
      </c>
      <c r="H619" s="1" t="s">
        <v>19</v>
      </c>
      <c r="I619" s="1" t="s">
        <v>20</v>
      </c>
      <c r="J619" s="1" t="s">
        <v>2860</v>
      </c>
      <c r="K619" s="1" t="s">
        <v>22</v>
      </c>
      <c r="L619" s="1" t="str">
        <f>HYPERLINK("https://files.afu.se/Downloads/Transcripts/Skeptic%20Zone%20(Richard%20Saunders)/2016 07 09 - skepticzonepodcast - The Skeptic Zone %23237 - 4.May.2013_YOyqIwUTRbU - transcript (automated).pdf","Transcript Link")</f>
        <v>Transcript Link</v>
      </c>
      <c r="M619" s="2" t="str">
        <f>HYPERLINK("https://files.afu.se/Downloads/Transcripts/Skeptic%20Zone%20(Richard%20Saunders)/2016 07 09 - skepticzonepodcast - The Skeptic Zone %23237 - 4.May.2013_YOyqIwUTRbU - transcript (automated).pdf","Transcript Link")</f>
        <v>Transcript Link</v>
      </c>
    </row>
    <row r="620" ht="405" spans="1:13">
      <c r="A620" s="1" t="s">
        <v>2756</v>
      </c>
      <c r="B620" s="1" t="s">
        <v>13</v>
      </c>
      <c r="C620" s="4" t="s">
        <v>2861</v>
      </c>
      <c r="D620" s="1" t="s">
        <v>2862</v>
      </c>
      <c r="E620" s="1" t="s">
        <v>2863</v>
      </c>
      <c r="F620" s="4" t="s">
        <v>17</v>
      </c>
      <c r="G620" s="1" t="s">
        <v>18</v>
      </c>
      <c r="H620" s="1" t="s">
        <v>19</v>
      </c>
      <c r="I620" s="1" t="s">
        <v>20</v>
      </c>
      <c r="J620" s="1" t="s">
        <v>2864</v>
      </c>
      <c r="K620" s="1" t="s">
        <v>22</v>
      </c>
      <c r="L620" s="1" t="str">
        <f>HYPERLINK("https://files.afu.se/Downloads/Transcripts/Skeptic%20Zone%20(Richard%20Saunders)/2016 07 09 - skepticzonepodcast - The Skeptic Zone %23249 - 28.July.2013_hUzqQyd-g9U - transcript (automated).pdf","Transcript Link")</f>
        <v>Transcript Link</v>
      </c>
      <c r="M620" s="2" t="str">
        <f>HYPERLINK("https://files.afu.se/Downloads/Transcripts/Skeptic%20Zone%20(Richard%20Saunders)/2016 07 09 - skepticzonepodcast - The Skeptic Zone %23249 - 28.July.2013_hUzqQyd-g9U - transcript (automated).pdf","Transcript Link")</f>
        <v>Transcript Link</v>
      </c>
    </row>
    <row r="621" ht="150" spans="1:13">
      <c r="A621" s="1" t="s">
        <v>2756</v>
      </c>
      <c r="B621" s="1" t="s">
        <v>13</v>
      </c>
      <c r="C621" s="4" t="s">
        <v>2865</v>
      </c>
      <c r="D621" s="1" t="s">
        <v>2866</v>
      </c>
      <c r="E621" s="1" t="s">
        <v>2867</v>
      </c>
      <c r="F621" s="4" t="s">
        <v>17</v>
      </c>
      <c r="G621" s="1" t="s">
        <v>18</v>
      </c>
      <c r="H621" s="1" t="s">
        <v>19</v>
      </c>
      <c r="I621" s="1" t="s">
        <v>20</v>
      </c>
      <c r="J621" s="1" t="s">
        <v>2868</v>
      </c>
      <c r="K621" s="1" t="s">
        <v>22</v>
      </c>
      <c r="L621" s="1" t="str">
        <f>HYPERLINK("https://files.afu.se/Downloads/Transcripts/Skeptic%20Zone%20(Richard%20Saunders)/2016 07 09 - skepticzonepodcast - The Skeptic Zone %23221 - 12.Jan.2013_1ixdWC7uTcs - transcript (automated).pdf","Transcript Link")</f>
        <v>Transcript Link</v>
      </c>
      <c r="M621" s="2" t="str">
        <f>HYPERLINK("https://files.afu.se/Downloads/Transcripts/Skeptic%20Zone%20(Richard%20Saunders)/2016 07 09 - skepticzonepodcast - The Skeptic Zone %23221 - 12.Jan.2013_1ixdWC7uTcs - transcript (automated).pdf","Transcript Link")</f>
        <v>Transcript Link</v>
      </c>
    </row>
    <row r="622" ht="150" spans="1:13">
      <c r="A622" s="1" t="s">
        <v>2756</v>
      </c>
      <c r="B622" s="1" t="s">
        <v>13</v>
      </c>
      <c r="C622" s="4" t="s">
        <v>2869</v>
      </c>
      <c r="D622" s="1" t="s">
        <v>2870</v>
      </c>
      <c r="E622" s="1" t="s">
        <v>2871</v>
      </c>
      <c r="F622" s="4" t="s">
        <v>17</v>
      </c>
      <c r="G622" s="1" t="s">
        <v>18</v>
      </c>
      <c r="H622" s="1" t="s">
        <v>19</v>
      </c>
      <c r="I622" s="1" t="s">
        <v>20</v>
      </c>
      <c r="J622" s="1" t="s">
        <v>2872</v>
      </c>
      <c r="K622" s="1" t="s">
        <v>22</v>
      </c>
      <c r="L622" s="1" t="str">
        <f>HYPERLINK("https://files.afu.se/Downloads/Transcripts/Skeptic%20Zone%20(Richard%20Saunders)/2016 07 09 - skepticzonepodcast - The Skeptic Zone %23208 - 14.Oct.2012_8Vp3AfwPsao - transcript (automated).pdf","Transcript Link")</f>
        <v>Transcript Link</v>
      </c>
      <c r="M622" s="2" t="str">
        <f>HYPERLINK("https://files.afu.se/Downloads/Transcripts/Skeptic%20Zone%20(Richard%20Saunders)/2016 07 09 - skepticzonepodcast - The Skeptic Zone %23208 - 14.Oct.2012_8Vp3AfwPsao - transcript (automated).pdf","Transcript Link")</f>
        <v>Transcript Link</v>
      </c>
    </row>
    <row r="623" ht="405" spans="1:13">
      <c r="A623" s="1" t="s">
        <v>2756</v>
      </c>
      <c r="B623" s="1" t="s">
        <v>13</v>
      </c>
      <c r="C623" s="4" t="s">
        <v>2873</v>
      </c>
      <c r="D623" s="1" t="s">
        <v>2874</v>
      </c>
      <c r="E623" s="1" t="s">
        <v>2875</v>
      </c>
      <c r="F623" s="4" t="s">
        <v>17</v>
      </c>
      <c r="G623" s="1" t="s">
        <v>18</v>
      </c>
      <c r="H623" s="1" t="s">
        <v>19</v>
      </c>
      <c r="I623" s="1" t="s">
        <v>20</v>
      </c>
      <c r="J623" s="1" t="s">
        <v>2876</v>
      </c>
      <c r="K623" s="1" t="s">
        <v>22</v>
      </c>
      <c r="L623" s="1" t="str">
        <f>HYPERLINK("https://files.afu.se/Downloads/Transcripts/Skeptic%20Zone%20(Richard%20Saunders)/2016 07 09 - skepticzonepodcast - The Skeptic Zone %23270 - 21.Dec.2013_HjbEMXNgPG4 - transcript (automated).pdf","Transcript Link")</f>
        <v>Transcript Link</v>
      </c>
      <c r="M623" s="2" t="str">
        <f>HYPERLINK("https://files.afu.se/Downloads/Transcripts/Skeptic%20Zone%20(Richard%20Saunders)/2016 07 09 - skepticzonepodcast - The Skeptic Zone %23270 - 21.Dec.2013_HjbEMXNgPG4 - transcript (automated).pdf","Transcript Link")</f>
        <v>Transcript Link</v>
      </c>
    </row>
    <row r="624" ht="150" spans="1:13">
      <c r="A624" s="1" t="s">
        <v>2756</v>
      </c>
      <c r="B624" s="1" t="s">
        <v>13</v>
      </c>
      <c r="C624" s="4" t="s">
        <v>2877</v>
      </c>
      <c r="D624" s="1" t="s">
        <v>2878</v>
      </c>
      <c r="E624" s="1" t="s">
        <v>2879</v>
      </c>
      <c r="F624" s="4" t="s">
        <v>17</v>
      </c>
      <c r="G624" s="1" t="s">
        <v>18</v>
      </c>
      <c r="H624" s="1" t="s">
        <v>19</v>
      </c>
      <c r="I624" s="1" t="s">
        <v>20</v>
      </c>
      <c r="J624" s="1" t="s">
        <v>2880</v>
      </c>
      <c r="K624" s="1" t="s">
        <v>22</v>
      </c>
      <c r="L624" s="1" t="str">
        <f>HYPERLINK("https://files.afu.se/Downloads/Transcripts/Skeptic%20Zone%20(Richard%20Saunders)/2016 07 09 - skepticzonepodcast - The Skeptic Zone %23214 - 24.Nov.2012_Nfhdc7zIXRM - transcript (automated).pdf","Transcript Link")</f>
        <v>Transcript Link</v>
      </c>
      <c r="M624" s="2" t="str">
        <f>HYPERLINK("https://files.afu.se/Downloads/Transcripts/Skeptic%20Zone%20(Richard%20Saunders)/2016 07 09 - skepticzonepodcast - The Skeptic Zone %23214 - 24.Nov.2012_Nfhdc7zIXRM - transcript (automated).pdf","Transcript Link")</f>
        <v>Transcript Link</v>
      </c>
    </row>
    <row r="625" ht="195" spans="1:13">
      <c r="A625" s="1" t="s">
        <v>2756</v>
      </c>
      <c r="B625" s="1" t="s">
        <v>13</v>
      </c>
      <c r="C625" s="4" t="s">
        <v>2881</v>
      </c>
      <c r="D625" s="1" t="s">
        <v>2882</v>
      </c>
      <c r="E625" s="1" t="s">
        <v>2883</v>
      </c>
      <c r="F625" s="4" t="s">
        <v>17</v>
      </c>
      <c r="G625" s="1" t="s">
        <v>18</v>
      </c>
      <c r="H625" s="1" t="s">
        <v>19</v>
      </c>
      <c r="I625" s="1" t="s">
        <v>20</v>
      </c>
      <c r="J625" s="1" t="s">
        <v>2884</v>
      </c>
      <c r="K625" s="1" t="s">
        <v>22</v>
      </c>
      <c r="L625" s="1" t="str">
        <f>HYPERLINK("https://files.afu.se/Downloads/Transcripts/Skeptic%20Zone%20(Richard%20Saunders)/2016 07 09 - skepticzonepodcast - The Skeptic Zone %23225 - 10.Feb.2013_TvP32cERAaU - transcript (automated).pdf","Transcript Link")</f>
        <v>Transcript Link</v>
      </c>
      <c r="M625" s="2" t="str">
        <f>HYPERLINK("https://files.afu.se/Downloads/Transcripts/Skeptic%20Zone%20(Richard%20Saunders)/2016 07 09 - skepticzonepodcast - The Skeptic Zone %23225 - 10.Feb.2013_TvP32cERAaU - transcript (automated).pdf","Transcript Link")</f>
        <v>Transcript Link</v>
      </c>
    </row>
    <row r="626" ht="195" spans="1:13">
      <c r="A626" s="1" t="s">
        <v>2756</v>
      </c>
      <c r="B626" s="1" t="s">
        <v>13</v>
      </c>
      <c r="C626" s="4" t="s">
        <v>2885</v>
      </c>
      <c r="D626" s="1" t="s">
        <v>2886</v>
      </c>
      <c r="E626" s="1" t="s">
        <v>2887</v>
      </c>
      <c r="F626" s="4" t="s">
        <v>17</v>
      </c>
      <c r="G626" s="1" t="s">
        <v>18</v>
      </c>
      <c r="H626" s="1" t="s">
        <v>19</v>
      </c>
      <c r="I626" s="1" t="s">
        <v>20</v>
      </c>
      <c r="J626" s="1" t="s">
        <v>2888</v>
      </c>
      <c r="K626" s="1" t="s">
        <v>22</v>
      </c>
      <c r="L626" s="1" t="str">
        <f>HYPERLINK("https://files.afu.se/Downloads/Transcripts/Skeptic%20Zone%20(Richard%20Saunders)/2016 07 09 - skepticzonepodcast - The Skeptic Zone %23206 - 29.Sep.2012_JERyfWlA0ds - transcript (automated).pdf","Transcript Link")</f>
        <v>Transcript Link</v>
      </c>
      <c r="M626" s="2" t="str">
        <f>HYPERLINK("https://files.afu.se/Downloads/Transcripts/Skeptic%20Zone%20(Richard%20Saunders)/2016 07 09 - skepticzonepodcast - The Skeptic Zone %23206 - 29.Sep.2012_JERyfWlA0ds - transcript (automated).pdf","Transcript Link")</f>
        <v>Transcript Link</v>
      </c>
    </row>
    <row r="627" ht="225" spans="1:13">
      <c r="A627" s="1" t="s">
        <v>2756</v>
      </c>
      <c r="B627" s="1" t="s">
        <v>13</v>
      </c>
      <c r="C627" s="4" t="s">
        <v>2889</v>
      </c>
      <c r="D627" s="1" t="s">
        <v>2890</v>
      </c>
      <c r="E627" s="1" t="s">
        <v>2891</v>
      </c>
      <c r="F627" s="4" t="s">
        <v>17</v>
      </c>
      <c r="G627" s="1" t="s">
        <v>18</v>
      </c>
      <c r="H627" s="1" t="s">
        <v>19</v>
      </c>
      <c r="I627" s="1" t="s">
        <v>20</v>
      </c>
      <c r="J627" s="1" t="s">
        <v>2892</v>
      </c>
      <c r="K627" s="1" t="s">
        <v>22</v>
      </c>
      <c r="L627" s="1" t="str">
        <f>HYPERLINK("https://files.afu.se/Downloads/Transcripts/Skeptic%20Zone%20(Richard%20Saunders)/2016 07 09 - skepticzonepodcast - The Skeptic Zone %23246 - 6.July.2013_K8qz4UDaVfs - transcript (automated).pdf","Transcript Link")</f>
        <v>Transcript Link</v>
      </c>
      <c r="M627" s="2" t="str">
        <f>HYPERLINK("https://files.afu.se/Downloads/Transcripts/Skeptic%20Zone%20(Richard%20Saunders)/2016 07 09 - skepticzonepodcast - The Skeptic Zone %23246 - 6.July.2013_K8qz4UDaVfs - transcript (automated).pdf","Transcript Link")</f>
        <v>Transcript Link</v>
      </c>
    </row>
    <row r="628" ht="270" spans="1:13">
      <c r="A628" s="1" t="s">
        <v>2756</v>
      </c>
      <c r="B628" s="1" t="s">
        <v>13</v>
      </c>
      <c r="C628" s="4" t="s">
        <v>2893</v>
      </c>
      <c r="D628" s="1" t="s">
        <v>2894</v>
      </c>
      <c r="E628" s="1" t="s">
        <v>2895</v>
      </c>
      <c r="F628" s="4" t="s">
        <v>17</v>
      </c>
      <c r="G628" s="1" t="s">
        <v>18</v>
      </c>
      <c r="H628" s="1" t="s">
        <v>19</v>
      </c>
      <c r="I628" s="1" t="s">
        <v>20</v>
      </c>
      <c r="J628" s="1" t="s">
        <v>2896</v>
      </c>
      <c r="K628" s="1" t="s">
        <v>22</v>
      </c>
      <c r="L628" s="1" t="str">
        <f>HYPERLINK("https://files.afu.se/Downloads/Transcripts/Skeptic%20Zone%20(Richard%20Saunders)/2016 07 09 - skepticzonepodcast - The Skeptic Zone %23251 - 11.Aug.2013_Xatbpbn55VY - transcript (automated).pdf","Transcript Link")</f>
        <v>Transcript Link</v>
      </c>
      <c r="M628" s="2" t="str">
        <f>HYPERLINK("https://files.afu.se/Downloads/Transcripts/Skeptic%20Zone%20(Richard%20Saunders)/2016 07 09 - skepticzonepodcast - The Skeptic Zone %23251 - 11.Aug.2013_Xatbpbn55VY - transcript (automated).pdf","Transcript Link")</f>
        <v>Transcript Link</v>
      </c>
    </row>
    <row r="629" ht="150" spans="1:13">
      <c r="A629" s="1" t="s">
        <v>2756</v>
      </c>
      <c r="B629" s="1" t="s">
        <v>13</v>
      </c>
      <c r="C629" s="4" t="s">
        <v>2897</v>
      </c>
      <c r="D629" s="1" t="s">
        <v>2898</v>
      </c>
      <c r="E629" s="1" t="s">
        <v>2899</v>
      </c>
      <c r="F629" s="4" t="s">
        <v>17</v>
      </c>
      <c r="G629" s="1" t="s">
        <v>18</v>
      </c>
      <c r="H629" s="1" t="s">
        <v>19</v>
      </c>
      <c r="I629" s="1" t="s">
        <v>20</v>
      </c>
      <c r="J629" s="1" t="s">
        <v>2900</v>
      </c>
      <c r="K629" s="1" t="s">
        <v>22</v>
      </c>
      <c r="L629" s="1" t="str">
        <f>HYPERLINK("https://files.afu.se/Downloads/Transcripts/Skeptic%20Zone%20(Richard%20Saunders)/2016 07 09 - skepticzonepodcast - The Skeptic Zone %23219 - 29.Dec.2012_KyQPw5vjqGo - transcript (automated).pdf","Transcript Link")</f>
        <v>Transcript Link</v>
      </c>
      <c r="M629" s="2" t="str">
        <f>HYPERLINK("https://files.afu.se/Downloads/Transcripts/Skeptic%20Zone%20(Richard%20Saunders)/2016 07 09 - skepticzonepodcast - The Skeptic Zone %23219 - 29.Dec.2012_KyQPw5vjqGo - transcript (automated).pdf","Transcript Link")</f>
        <v>Transcript Link</v>
      </c>
    </row>
    <row r="630" ht="255" spans="1:13">
      <c r="A630" s="1" t="s">
        <v>2756</v>
      </c>
      <c r="B630" s="1" t="s">
        <v>13</v>
      </c>
      <c r="C630" s="4" t="s">
        <v>2901</v>
      </c>
      <c r="D630" s="1" t="s">
        <v>2902</v>
      </c>
      <c r="E630" s="1" t="s">
        <v>2903</v>
      </c>
      <c r="F630" s="4" t="s">
        <v>17</v>
      </c>
      <c r="G630" s="1" t="s">
        <v>18</v>
      </c>
      <c r="H630" s="1" t="s">
        <v>19</v>
      </c>
      <c r="I630" s="1" t="s">
        <v>20</v>
      </c>
      <c r="J630" s="1" t="s">
        <v>2904</v>
      </c>
      <c r="K630" s="1" t="s">
        <v>22</v>
      </c>
      <c r="L630" s="1" t="str">
        <f>HYPERLINK("https://files.afu.se/Downloads/Transcripts/Skeptic%20Zone%20(Richard%20Saunders)/2016 07 09 - skepticzonepodcast - The Skeptic Zone %23245 - 30.June.2013_YhGi2un5Xw4 - transcript (automated).pdf","Transcript Link")</f>
        <v>Transcript Link</v>
      </c>
      <c r="M630" s="2" t="str">
        <f>HYPERLINK("https://files.afu.se/Downloads/Transcripts/Skeptic%20Zone%20(Richard%20Saunders)/2016 07 09 - skepticzonepodcast - The Skeptic Zone %23245 - 30.June.2013_YhGi2un5Xw4 - transcript (automated).pdf","Transcript Link")</f>
        <v>Transcript Link</v>
      </c>
    </row>
    <row r="631" ht="360" spans="1:13">
      <c r="A631" s="1" t="s">
        <v>2756</v>
      </c>
      <c r="B631" s="1" t="s">
        <v>13</v>
      </c>
      <c r="C631" s="4" t="s">
        <v>2905</v>
      </c>
      <c r="D631" s="1" t="s">
        <v>2906</v>
      </c>
      <c r="E631" s="1" t="s">
        <v>2907</v>
      </c>
      <c r="F631" s="4" t="s">
        <v>17</v>
      </c>
      <c r="G631" s="1" t="s">
        <v>18</v>
      </c>
      <c r="H631" s="1" t="s">
        <v>19</v>
      </c>
      <c r="I631" s="1" t="s">
        <v>20</v>
      </c>
      <c r="J631" s="1" t="s">
        <v>2908</v>
      </c>
      <c r="K631" s="1" t="s">
        <v>22</v>
      </c>
      <c r="L631" s="1" t="str">
        <f>HYPERLINK("https://files.afu.se/Downloads/Transcripts/Skeptic%20Zone%20(Richard%20Saunders)/2016 07 09 - skepticzonepodcast - The Skeptic Zone %23240 - 26.May.2013_vFfpt-pBS5w - transcript (automated).pdf","Transcript Link")</f>
        <v>Transcript Link</v>
      </c>
      <c r="M631" s="2" t="str">
        <f>HYPERLINK("https://files.afu.se/Downloads/Transcripts/Skeptic%20Zone%20(Richard%20Saunders)/2016 07 09 - skepticzonepodcast - The Skeptic Zone %23240 - 26.May.2013_vFfpt-pBS5w - transcript (automated).pdf","Transcript Link")</f>
        <v>Transcript Link</v>
      </c>
    </row>
    <row r="632" ht="315" spans="1:13">
      <c r="A632" s="1" t="s">
        <v>2756</v>
      </c>
      <c r="B632" s="1" t="s">
        <v>13</v>
      </c>
      <c r="C632" s="4" t="s">
        <v>2909</v>
      </c>
      <c r="D632" s="1" t="s">
        <v>2910</v>
      </c>
      <c r="E632" s="1" t="s">
        <v>2911</v>
      </c>
      <c r="F632" s="4" t="s">
        <v>17</v>
      </c>
      <c r="G632" s="1" t="s">
        <v>18</v>
      </c>
      <c r="H632" s="1" t="s">
        <v>19</v>
      </c>
      <c r="I632" s="1" t="s">
        <v>20</v>
      </c>
      <c r="J632" s="1" t="s">
        <v>2912</v>
      </c>
      <c r="K632" s="1" t="s">
        <v>22</v>
      </c>
      <c r="L632" s="1" t="str">
        <f>HYPERLINK("https://files.afu.se/Downloads/Transcripts/Skeptic%20Zone%20(Richard%20Saunders)/2016 07 09 - skepticzonepodcast - The Skeptic Zone %23230 - 16.March.2013_SByCQK3ZKKA - transcript (automated).pdf","Transcript Link")</f>
        <v>Transcript Link</v>
      </c>
      <c r="M632" s="2" t="str">
        <f>HYPERLINK("https://files.afu.se/Downloads/Transcripts/Skeptic%20Zone%20(Richard%20Saunders)/2016 07 09 - skepticzonepodcast - The Skeptic Zone %23230 - 16.March.2013_SByCQK3ZKKA - transcript (automated).pdf","Transcript Link")</f>
        <v>Transcript Link</v>
      </c>
    </row>
    <row r="633" ht="409.5" spans="1:13">
      <c r="A633" s="1" t="s">
        <v>2756</v>
      </c>
      <c r="B633" s="1" t="s">
        <v>13</v>
      </c>
      <c r="C633" s="4" t="s">
        <v>2913</v>
      </c>
      <c r="D633" s="1" t="s">
        <v>2914</v>
      </c>
      <c r="E633" s="1" t="s">
        <v>2915</v>
      </c>
      <c r="F633" s="4" t="s">
        <v>17</v>
      </c>
      <c r="G633" s="1" t="s">
        <v>18</v>
      </c>
      <c r="H633" s="1" t="s">
        <v>19</v>
      </c>
      <c r="I633" s="1" t="s">
        <v>20</v>
      </c>
      <c r="J633" s="1" t="s">
        <v>2916</v>
      </c>
      <c r="K633" s="1" t="s">
        <v>22</v>
      </c>
      <c r="L633" s="1" t="str">
        <f>HYPERLINK("https://files.afu.se/Downloads/Transcripts/Skeptic%20Zone%20(Richard%20Saunders)/2016 07 09 - skepticzonepodcast - The Skeptic Zone %23252 - 18.Aug.2013_6dNcVIbNeMc - transcript (automated).pdf","Transcript Link")</f>
        <v>Transcript Link</v>
      </c>
      <c r="M633" s="2" t="str">
        <f>HYPERLINK("https://files.afu.se/Downloads/Transcripts/Skeptic%20Zone%20(Richard%20Saunders)/2016 07 09 - skepticzonepodcast - The Skeptic Zone %23252 - 18.Aug.2013_6dNcVIbNeMc - transcript (automated).pdf","Transcript Link")</f>
        <v>Transcript Link</v>
      </c>
    </row>
    <row r="634" ht="210" spans="1:13">
      <c r="A634" s="1" t="s">
        <v>2756</v>
      </c>
      <c r="B634" s="1" t="s">
        <v>13</v>
      </c>
      <c r="C634" s="4" t="s">
        <v>2917</v>
      </c>
      <c r="D634" s="1" t="s">
        <v>2918</v>
      </c>
      <c r="E634" s="1" t="s">
        <v>2919</v>
      </c>
      <c r="F634" s="4" t="s">
        <v>17</v>
      </c>
      <c r="G634" s="1" t="s">
        <v>18</v>
      </c>
      <c r="H634" s="1" t="s">
        <v>19</v>
      </c>
      <c r="I634" s="1" t="s">
        <v>20</v>
      </c>
      <c r="J634" s="1" t="s">
        <v>2920</v>
      </c>
      <c r="K634" s="1" t="s">
        <v>22</v>
      </c>
      <c r="L634" s="1" t="str">
        <f>HYPERLINK("https://files.afu.se/Downloads/Transcripts/Skeptic%20Zone%20(Richard%20Saunders)/2016 07 09 - skepticzonepodcast - The Skeptic Zone %23207 - 7.Oct.2012_QjsEfIfAlx8 - transcript (automated).pdf","Transcript Link")</f>
        <v>Transcript Link</v>
      </c>
      <c r="M634" s="2" t="str">
        <f>HYPERLINK("https://files.afu.se/Downloads/Transcripts/Skeptic%20Zone%20(Richard%20Saunders)/2016 07 09 - skepticzonepodcast - The Skeptic Zone %23207 - 7.Oct.2012_QjsEfIfAlx8 - transcript (automated).pdf","Transcript Link")</f>
        <v>Transcript Link</v>
      </c>
    </row>
    <row r="635" ht="225" spans="1:13">
      <c r="A635" s="1" t="s">
        <v>2756</v>
      </c>
      <c r="B635" s="1" t="s">
        <v>13</v>
      </c>
      <c r="C635" s="4" t="s">
        <v>2921</v>
      </c>
      <c r="D635" s="1" t="s">
        <v>2922</v>
      </c>
      <c r="E635" s="1" t="s">
        <v>2923</v>
      </c>
      <c r="F635" s="4" t="s">
        <v>17</v>
      </c>
      <c r="G635" s="1" t="s">
        <v>18</v>
      </c>
      <c r="H635" s="1" t="s">
        <v>19</v>
      </c>
      <c r="I635" s="1" t="s">
        <v>20</v>
      </c>
      <c r="J635" s="1" t="s">
        <v>2924</v>
      </c>
      <c r="K635" s="1" t="s">
        <v>22</v>
      </c>
      <c r="L635" s="1" t="str">
        <f>HYPERLINK("https://files.afu.se/Downloads/Transcripts/Skeptic%20Zone%20(Richard%20Saunders)/2016 07 09 - skepticzonepodcast - The Skeptic Zone %23218 - 22.Dec.2012_sC1kPakpzg8 - transcript (automated).pdf","Transcript Link")</f>
        <v>Transcript Link</v>
      </c>
      <c r="M635" s="2" t="str">
        <f>HYPERLINK("https://files.afu.se/Downloads/Transcripts/Skeptic%20Zone%20(Richard%20Saunders)/2016 07 09 - skepticzonepodcast - The Skeptic Zone %23218 - 22.Dec.2012_sC1kPakpzg8 - transcript (automated).pdf","Transcript Link")</f>
        <v>Transcript Link</v>
      </c>
    </row>
    <row r="636" ht="150" spans="1:13">
      <c r="A636" s="1" t="s">
        <v>2756</v>
      </c>
      <c r="B636" s="1" t="s">
        <v>13</v>
      </c>
      <c r="C636" s="4" t="s">
        <v>2925</v>
      </c>
      <c r="D636" s="1" t="s">
        <v>2926</v>
      </c>
      <c r="E636" s="1" t="s">
        <v>2927</v>
      </c>
      <c r="F636" s="4" t="s">
        <v>17</v>
      </c>
      <c r="G636" s="1" t="s">
        <v>18</v>
      </c>
      <c r="H636" s="1" t="s">
        <v>19</v>
      </c>
      <c r="I636" s="1" t="s">
        <v>20</v>
      </c>
      <c r="J636" s="1" t="s">
        <v>2928</v>
      </c>
      <c r="K636" s="1" t="s">
        <v>22</v>
      </c>
      <c r="L636" s="1" t="str">
        <f>HYPERLINK("https://files.afu.se/Downloads/Transcripts/Skeptic%20Zone%20(Richard%20Saunders)/2016 07 09 - skepticzonepodcast - The Skeptic Zone %23210 - 27.Oct.2012_DHUfVrcNQ7I - transcript (automated).pdf","Transcript Link")</f>
        <v>Transcript Link</v>
      </c>
      <c r="M636" s="2" t="str">
        <f>HYPERLINK("https://files.afu.se/Downloads/Transcripts/Skeptic%20Zone%20(Richard%20Saunders)/2016 07 09 - skepticzonepodcast - The Skeptic Zone %23210 - 27.Oct.2012_DHUfVrcNQ7I - transcript (automated).pdf","Transcript Link")</f>
        <v>Transcript Link</v>
      </c>
    </row>
    <row r="637" ht="360" spans="1:13">
      <c r="A637" s="1" t="s">
        <v>2756</v>
      </c>
      <c r="B637" s="1" t="s">
        <v>13</v>
      </c>
      <c r="C637" s="4" t="s">
        <v>2929</v>
      </c>
      <c r="D637" s="1" t="s">
        <v>2930</v>
      </c>
      <c r="E637" s="1" t="s">
        <v>2931</v>
      </c>
      <c r="F637" s="4" t="s">
        <v>17</v>
      </c>
      <c r="G637" s="1" t="s">
        <v>18</v>
      </c>
      <c r="H637" s="1" t="s">
        <v>19</v>
      </c>
      <c r="I637" s="1" t="s">
        <v>20</v>
      </c>
      <c r="J637" s="1" t="s">
        <v>2932</v>
      </c>
      <c r="K637" s="1" t="s">
        <v>22</v>
      </c>
      <c r="L637" s="1" t="str">
        <f>HYPERLINK("https://files.afu.se/Downloads/Transcripts/Skeptic%20Zone%20(Richard%20Saunders)/2016 07 09 - skepticzonepodcast - The Skeptic Zone %23244 - 23.June.2013_igQNYPICV8s - transcript (automated).pdf","Transcript Link")</f>
        <v>Transcript Link</v>
      </c>
      <c r="M637" s="2" t="str">
        <f>HYPERLINK("https://files.afu.se/Downloads/Transcripts/Skeptic%20Zone%20(Richard%20Saunders)/2016 07 09 - skepticzonepodcast - The Skeptic Zone %23244 - 23.June.2013_igQNYPICV8s - transcript (automated).pdf","Transcript Link")</f>
        <v>Transcript Link</v>
      </c>
    </row>
    <row r="638" ht="330" spans="1:13">
      <c r="A638" s="1" t="s">
        <v>2756</v>
      </c>
      <c r="B638" s="1" t="s">
        <v>13</v>
      </c>
      <c r="C638" s="4" t="s">
        <v>2933</v>
      </c>
      <c r="D638" s="1" t="s">
        <v>2934</v>
      </c>
      <c r="E638" s="1" t="s">
        <v>2935</v>
      </c>
      <c r="F638" s="4" t="s">
        <v>17</v>
      </c>
      <c r="G638" s="1" t="s">
        <v>18</v>
      </c>
      <c r="H638" s="1" t="s">
        <v>19</v>
      </c>
      <c r="I638" s="1" t="s">
        <v>20</v>
      </c>
      <c r="J638" s="1" t="s">
        <v>2936</v>
      </c>
      <c r="K638" s="1" t="s">
        <v>22</v>
      </c>
      <c r="L638" s="1" t="str">
        <f>HYPERLINK("https://files.afu.se/Downloads/Transcripts/Skeptic%20Zone%20(Richard%20Saunders)/2016 07 09 - skepticzonepodcast - The Skeptic Zone %23231 - 23.March.2013_syQ-aiV6Fss - transcript (automated).pdf","Transcript Link")</f>
        <v>Transcript Link</v>
      </c>
      <c r="M638" s="2" t="str">
        <f>HYPERLINK("https://files.afu.se/Downloads/Transcripts/Skeptic%20Zone%20(Richard%20Saunders)/2016 07 09 - skepticzonepodcast - The Skeptic Zone %23231 - 23.March.2013_syQ-aiV6Fss - transcript (automated).pdf","Transcript Link")</f>
        <v>Transcript Link</v>
      </c>
    </row>
    <row r="639" ht="150" spans="1:13">
      <c r="A639" s="1" t="s">
        <v>2756</v>
      </c>
      <c r="B639" s="1" t="s">
        <v>13</v>
      </c>
      <c r="C639" s="4" t="s">
        <v>2937</v>
      </c>
      <c r="D639" s="1" t="s">
        <v>2938</v>
      </c>
      <c r="E639" s="1" t="s">
        <v>2939</v>
      </c>
      <c r="F639" s="4" t="s">
        <v>17</v>
      </c>
      <c r="G639" s="1" t="s">
        <v>18</v>
      </c>
      <c r="H639" s="1" t="s">
        <v>19</v>
      </c>
      <c r="I639" s="1" t="s">
        <v>20</v>
      </c>
      <c r="J639" s="1" t="s">
        <v>2940</v>
      </c>
      <c r="K639" s="1" t="s">
        <v>22</v>
      </c>
      <c r="L639" s="1" t="str">
        <f>HYPERLINK("https://files.afu.se/Downloads/Transcripts/Skeptic%20Zone%20(Richard%20Saunders)/2016 07 09 - skepticzonepodcast - The Skeptic Zone %23232 - 30.March.2013_L4xKe1vQ-PQ - transcript (automated).pdf","Transcript Link")</f>
        <v>Transcript Link</v>
      </c>
      <c r="M639" s="2" t="str">
        <f>HYPERLINK("https://files.afu.se/Downloads/Transcripts/Skeptic%20Zone%20(Richard%20Saunders)/2016 07 09 - skepticzonepodcast - The Skeptic Zone %23232 - 30.March.2013_L4xKe1vQ-PQ - transcript (automated).pdf","Transcript Link")</f>
        <v>Transcript Link</v>
      </c>
    </row>
    <row r="640" ht="150" spans="1:13">
      <c r="A640" s="1" t="s">
        <v>2756</v>
      </c>
      <c r="B640" s="1" t="s">
        <v>13</v>
      </c>
      <c r="C640" s="4" t="s">
        <v>2941</v>
      </c>
      <c r="D640" s="1" t="s">
        <v>2942</v>
      </c>
      <c r="E640" s="1" t="s">
        <v>2943</v>
      </c>
      <c r="F640" s="4" t="s">
        <v>17</v>
      </c>
      <c r="G640" s="1" t="s">
        <v>18</v>
      </c>
      <c r="H640" s="1" t="s">
        <v>19</v>
      </c>
      <c r="I640" s="1" t="s">
        <v>20</v>
      </c>
      <c r="J640" s="1" t="s">
        <v>2944</v>
      </c>
      <c r="K640" s="1" t="s">
        <v>22</v>
      </c>
      <c r="L640" s="1" t="str">
        <f>HYPERLINK("https://files.afu.se/Downloads/Transcripts/Skeptic%20Zone%20(Richard%20Saunders)/2016 07 09 - skepticzonepodcast - The Skeptic Zone %23209 - 20.Oct.2012_nXR5yYU2m44 - transcript (automated).pdf","Transcript Link")</f>
        <v>Transcript Link</v>
      </c>
      <c r="M640" s="2" t="str">
        <f>HYPERLINK("https://files.afu.se/Downloads/Transcripts/Skeptic%20Zone%20(Richard%20Saunders)/2016 07 09 - skepticzonepodcast - The Skeptic Zone %23209 - 20.Oct.2012_nXR5yYU2m44 - transcript (automated).pdf","Transcript Link")</f>
        <v>Transcript Link</v>
      </c>
    </row>
    <row r="641" ht="150" spans="1:13">
      <c r="A641" s="1" t="s">
        <v>2756</v>
      </c>
      <c r="B641" s="1" t="s">
        <v>13</v>
      </c>
      <c r="C641" s="4" t="s">
        <v>2945</v>
      </c>
      <c r="D641" s="1" t="s">
        <v>2946</v>
      </c>
      <c r="E641" s="1" t="s">
        <v>2947</v>
      </c>
      <c r="F641" s="4" t="s">
        <v>17</v>
      </c>
      <c r="G641" s="1" t="s">
        <v>18</v>
      </c>
      <c r="H641" s="1" t="s">
        <v>19</v>
      </c>
      <c r="I641" s="1" t="s">
        <v>20</v>
      </c>
      <c r="J641" s="1" t="s">
        <v>2948</v>
      </c>
      <c r="K641" s="1" t="s">
        <v>22</v>
      </c>
      <c r="L641" s="1" t="str">
        <f>HYPERLINK("https://files.afu.se/Downloads/Transcripts/Skeptic%20Zone%20(Richard%20Saunders)/2016 07 09 - skepticzonepodcast - The Skeptic Zone %23247 - 13.July.2013_5PScj0IxC2A - transcript (automated).pdf","Transcript Link")</f>
        <v>Transcript Link</v>
      </c>
      <c r="M641" s="2" t="str">
        <f>HYPERLINK("https://files.afu.se/Downloads/Transcripts/Skeptic%20Zone%20(Richard%20Saunders)/2016 07 09 - skepticzonepodcast - The Skeptic Zone %23247 - 13.July.2013_5PScj0IxC2A - transcript (automated).pdf","Transcript Link")</f>
        <v>Transcript Link</v>
      </c>
    </row>
    <row r="642" ht="150" spans="1:13">
      <c r="A642" s="1" t="s">
        <v>2756</v>
      </c>
      <c r="B642" s="1" t="s">
        <v>13</v>
      </c>
      <c r="C642" s="4" t="s">
        <v>2949</v>
      </c>
      <c r="D642" s="1" t="s">
        <v>2950</v>
      </c>
      <c r="E642" s="1" t="s">
        <v>2951</v>
      </c>
      <c r="F642" s="4" t="s">
        <v>17</v>
      </c>
      <c r="G642" s="1" t="s">
        <v>18</v>
      </c>
      <c r="H642" s="1" t="s">
        <v>19</v>
      </c>
      <c r="I642" s="1" t="s">
        <v>20</v>
      </c>
      <c r="J642" s="1" t="s">
        <v>2952</v>
      </c>
      <c r="K642" s="1" t="s">
        <v>22</v>
      </c>
      <c r="L642" s="1" t="str">
        <f>HYPERLINK("https://files.afu.se/Downloads/Transcripts/Skeptic%20Zone%20(Richard%20Saunders)/2016 07 09 - skepticzonepodcast - The Skeptic Zone %23212 - 10.Nov.2012_UsQN8VUZbCQ - transcript (automated).pdf","Transcript Link")</f>
        <v>Transcript Link</v>
      </c>
      <c r="M642" s="2" t="str">
        <f>HYPERLINK("https://files.afu.se/Downloads/Transcripts/Skeptic%20Zone%20(Richard%20Saunders)/2016 07 09 - skepticzonepodcast - The Skeptic Zone %23212 - 10.Nov.2012_UsQN8VUZbCQ - transcript (automated).pdf","Transcript Link")</f>
        <v>Transcript Link</v>
      </c>
    </row>
    <row r="643" ht="345" spans="1:13">
      <c r="A643" s="1" t="s">
        <v>2756</v>
      </c>
      <c r="B643" s="1" t="s">
        <v>13</v>
      </c>
      <c r="C643" s="4" t="s">
        <v>2953</v>
      </c>
      <c r="D643" s="1" t="s">
        <v>2954</v>
      </c>
      <c r="E643" s="1" t="s">
        <v>2955</v>
      </c>
      <c r="F643" s="4" t="s">
        <v>17</v>
      </c>
      <c r="G643" s="1" t="s">
        <v>18</v>
      </c>
      <c r="H643" s="1" t="s">
        <v>19</v>
      </c>
      <c r="I643" s="1" t="s">
        <v>20</v>
      </c>
      <c r="J643" s="1" t="s">
        <v>2956</v>
      </c>
      <c r="K643" s="1" t="s">
        <v>22</v>
      </c>
      <c r="L643" s="1" t="str">
        <f>HYPERLINK("https://files.afu.se/Downloads/Transcripts/Skeptic%20Zone%20(Richard%20Saunders)/2016 07 09 - skepticzonepodcast - The Skeptic Zone %23275 - 25.Jan.2014_HJquaQ0WWso - transcript (automated).pdf","Transcript Link")</f>
        <v>Transcript Link</v>
      </c>
      <c r="M643" s="2" t="str">
        <f>HYPERLINK("https://files.afu.se/Downloads/Transcripts/Skeptic%20Zone%20(Richard%20Saunders)/2016 07 09 - skepticzonepodcast - The Skeptic Zone %23275 - 25.Jan.2014_HJquaQ0WWso - transcript (automated).pdf","Transcript Link")</f>
        <v>Transcript Link</v>
      </c>
    </row>
    <row r="644" ht="180" spans="1:13">
      <c r="A644" s="1" t="s">
        <v>2756</v>
      </c>
      <c r="B644" s="1" t="s">
        <v>13</v>
      </c>
      <c r="C644" s="4" t="s">
        <v>2957</v>
      </c>
      <c r="D644" s="1" t="s">
        <v>2958</v>
      </c>
      <c r="E644" s="1" t="s">
        <v>2959</v>
      </c>
      <c r="F644" s="4" t="s">
        <v>17</v>
      </c>
      <c r="G644" s="1" t="s">
        <v>18</v>
      </c>
      <c r="H644" s="1" t="s">
        <v>19</v>
      </c>
      <c r="I644" s="1" t="s">
        <v>20</v>
      </c>
      <c r="J644" s="1" t="s">
        <v>2960</v>
      </c>
      <c r="K644" s="1" t="s">
        <v>22</v>
      </c>
      <c r="L644" s="1" t="str">
        <f>HYPERLINK("https://files.afu.se/Downloads/Transcripts/Skeptic%20Zone%20(Richard%20Saunders)/2016 07 09 - skepticzonepodcast - The Skeptic Zone %23248 - 20.July.2013_--dv5UbM4rc - transcript (automated).pdf","Transcript Link")</f>
        <v>Transcript Link</v>
      </c>
      <c r="M644" s="2" t="str">
        <f>HYPERLINK("https://files.afu.se/Downloads/Transcripts/Skeptic%20Zone%20(Richard%20Saunders)/2016 07 09 - skepticzonepodcast - The Skeptic Zone %23248 - 20.July.2013_--dv5UbM4rc - transcript (automated).pdf","Transcript Link")</f>
        <v>Transcript Link</v>
      </c>
    </row>
    <row r="645" ht="270" spans="1:13">
      <c r="A645" s="1" t="s">
        <v>2756</v>
      </c>
      <c r="B645" s="1" t="s">
        <v>13</v>
      </c>
      <c r="C645" s="4" t="s">
        <v>2961</v>
      </c>
      <c r="D645" s="1" t="s">
        <v>2962</v>
      </c>
      <c r="E645" s="1" t="s">
        <v>2963</v>
      </c>
      <c r="F645" s="4" t="s">
        <v>17</v>
      </c>
      <c r="G645" s="1" t="s">
        <v>18</v>
      </c>
      <c r="H645" s="1" t="s">
        <v>19</v>
      </c>
      <c r="I645" s="1" t="s">
        <v>20</v>
      </c>
      <c r="J645" s="1" t="s">
        <v>2964</v>
      </c>
      <c r="K645" s="1" t="s">
        <v>22</v>
      </c>
      <c r="L645" s="1" t="str">
        <f>HYPERLINK("https://files.afu.se/Downloads/Transcripts/Skeptic%20Zone%20(Richard%20Saunders)/2016 07 09 - skepticzonepodcast - The Skeptic Zone %23262 - 27.Oct.2013_Of_CTKHKNu4 - transcript (automated).pdf","Transcript Link")</f>
        <v>Transcript Link</v>
      </c>
      <c r="M645" s="2" t="str">
        <f>HYPERLINK("https://files.afu.se/Downloads/Transcripts/Skeptic%20Zone%20(Richard%20Saunders)/2016 07 09 - skepticzonepodcast - The Skeptic Zone %23262 - 27.Oct.2013_Of_CTKHKNu4 - transcript (automated).pdf","Transcript Link")</f>
        <v>Transcript Link</v>
      </c>
    </row>
    <row r="646" ht="270" spans="1:13">
      <c r="A646" s="1" t="s">
        <v>2756</v>
      </c>
      <c r="B646" s="1" t="s">
        <v>13</v>
      </c>
      <c r="C646" s="4" t="s">
        <v>2965</v>
      </c>
      <c r="D646" s="1" t="s">
        <v>2966</v>
      </c>
      <c r="E646" s="1" t="s">
        <v>2967</v>
      </c>
      <c r="F646" s="4" t="s">
        <v>17</v>
      </c>
      <c r="G646" s="1" t="s">
        <v>18</v>
      </c>
      <c r="H646" s="1" t="s">
        <v>19</v>
      </c>
      <c r="I646" s="1" t="s">
        <v>20</v>
      </c>
      <c r="J646" s="1" t="s">
        <v>2968</v>
      </c>
      <c r="K646" s="1" t="s">
        <v>22</v>
      </c>
      <c r="L646" s="1" t="str">
        <f>HYPERLINK("https://files.afu.se/Downloads/Transcripts/Skeptic%20Zone%20(Richard%20Saunders)/2016 07 09 - skepticzonepodcast - The Skeptic Zone %23238 - 12.May.2013_h8ngbKIFB2Q - transcript (automated).pdf","Transcript Link")</f>
        <v>Transcript Link</v>
      </c>
      <c r="M646" s="2" t="str">
        <f>HYPERLINK("https://files.afu.se/Downloads/Transcripts/Skeptic%20Zone%20(Richard%20Saunders)/2016 07 09 - skepticzonepodcast - The Skeptic Zone %23238 - 12.May.2013_h8ngbKIFB2Q - transcript (automated).pdf","Transcript Link")</f>
        <v>Transcript Link</v>
      </c>
    </row>
    <row r="647" ht="409.5" spans="1:13">
      <c r="A647" s="1" t="s">
        <v>2756</v>
      </c>
      <c r="B647" s="1" t="s">
        <v>13</v>
      </c>
      <c r="C647" s="4" t="s">
        <v>2969</v>
      </c>
      <c r="D647" s="1" t="s">
        <v>2970</v>
      </c>
      <c r="E647" s="1" t="s">
        <v>2971</v>
      </c>
      <c r="F647" s="4" t="s">
        <v>17</v>
      </c>
      <c r="G647" s="1" t="s">
        <v>18</v>
      </c>
      <c r="H647" s="1" t="s">
        <v>19</v>
      </c>
      <c r="I647" s="1" t="s">
        <v>20</v>
      </c>
      <c r="J647" s="1" t="s">
        <v>2972</v>
      </c>
      <c r="K647" s="1" t="s">
        <v>22</v>
      </c>
      <c r="L647" s="1" t="str">
        <f>HYPERLINK("https://files.afu.se/Downloads/Transcripts/Skeptic%20Zone%20(Richard%20Saunders)/2016 07 09 - skepticzonepodcast - The Skeptic Zone %23284 - 30.March.2014_sqsEmOxd24E - transcript (automated).pdf","Transcript Link")</f>
        <v>Transcript Link</v>
      </c>
      <c r="M647" s="2" t="str">
        <f>HYPERLINK("https://files.afu.se/Downloads/Transcripts/Skeptic%20Zone%20(Richard%20Saunders)/2016 07 09 - skepticzonepodcast - The Skeptic Zone %23284 - 30.March.2014_sqsEmOxd24E - transcript (automated).pdf","Transcript Link")</f>
        <v>Transcript Link</v>
      </c>
    </row>
    <row r="648" ht="405" spans="1:13">
      <c r="A648" s="1" t="s">
        <v>2756</v>
      </c>
      <c r="B648" s="1" t="s">
        <v>13</v>
      </c>
      <c r="C648" s="4" t="s">
        <v>2973</v>
      </c>
      <c r="D648" s="1" t="s">
        <v>2974</v>
      </c>
      <c r="E648" s="1" t="s">
        <v>2975</v>
      </c>
      <c r="F648" s="4" t="s">
        <v>17</v>
      </c>
      <c r="G648" s="1" t="s">
        <v>18</v>
      </c>
      <c r="H648" s="1" t="s">
        <v>19</v>
      </c>
      <c r="I648" s="1" t="s">
        <v>20</v>
      </c>
      <c r="J648" s="1" t="s">
        <v>2976</v>
      </c>
      <c r="K648" s="1" t="s">
        <v>22</v>
      </c>
      <c r="L648" s="1" t="str">
        <f>HYPERLINK("https://files.afu.se/Downloads/Transcripts/Skeptic%20Zone%20(Richard%20Saunders)/2016 07 09 - skepticzonepodcast - The Skeptic Zone %23265 - 16.Nov.2013_72oDbnoAZTE - transcript (automated).pdf","Transcript Link")</f>
        <v>Transcript Link</v>
      </c>
      <c r="M648" s="2" t="str">
        <f>HYPERLINK("https://files.afu.se/Downloads/Transcripts/Skeptic%20Zone%20(Richard%20Saunders)/2016 07 09 - skepticzonepodcast - The Skeptic Zone %23265 - 16.Nov.2013_72oDbnoAZTE - transcript (automated).pdf","Transcript Link")</f>
        <v>Transcript Link</v>
      </c>
    </row>
    <row r="649" ht="409.5" spans="1:13">
      <c r="A649" s="1" t="s">
        <v>2756</v>
      </c>
      <c r="B649" s="1" t="s">
        <v>13</v>
      </c>
      <c r="C649" s="4" t="s">
        <v>2977</v>
      </c>
      <c r="D649" s="1" t="s">
        <v>2978</v>
      </c>
      <c r="E649" s="1" t="s">
        <v>2979</v>
      </c>
      <c r="F649" s="4" t="s">
        <v>17</v>
      </c>
      <c r="G649" s="1" t="s">
        <v>18</v>
      </c>
      <c r="H649" s="1" t="s">
        <v>19</v>
      </c>
      <c r="I649" s="1" t="s">
        <v>20</v>
      </c>
      <c r="J649" s="1" t="s">
        <v>2980</v>
      </c>
      <c r="K649" s="1" t="s">
        <v>22</v>
      </c>
      <c r="L649" s="1" t="str">
        <f>HYPERLINK("https://files.afu.se/Downloads/Transcripts/Skeptic%20Zone%20(Richard%20Saunders)/2016 07 09 - skepticzonepodcast - The Skeptic Zone %23268 - 7.Dec.2013_01VtWEytfhE - transcript (automated).pdf","Transcript Link")</f>
        <v>Transcript Link</v>
      </c>
      <c r="M649" s="2" t="str">
        <f>HYPERLINK("https://files.afu.se/Downloads/Transcripts/Skeptic%20Zone%20(Richard%20Saunders)/2016 07 09 - skepticzonepodcast - The Skeptic Zone %23268 - 7.Dec.2013_01VtWEytfhE - transcript (automated).pdf","Transcript Link")</f>
        <v>Transcript Link</v>
      </c>
    </row>
    <row r="650" ht="409.5" spans="1:13">
      <c r="A650" s="1" t="s">
        <v>2756</v>
      </c>
      <c r="B650" s="1" t="s">
        <v>13</v>
      </c>
      <c r="C650" s="4" t="s">
        <v>2981</v>
      </c>
      <c r="D650" s="1" t="s">
        <v>2982</v>
      </c>
      <c r="E650" s="1" t="s">
        <v>2983</v>
      </c>
      <c r="F650" s="4" t="s">
        <v>17</v>
      </c>
      <c r="G650" s="1" t="s">
        <v>18</v>
      </c>
      <c r="H650" s="1" t="s">
        <v>19</v>
      </c>
      <c r="I650" s="1" t="s">
        <v>20</v>
      </c>
      <c r="J650" s="1" t="s">
        <v>2984</v>
      </c>
      <c r="K650" s="1" t="s">
        <v>22</v>
      </c>
      <c r="L650" s="1" t="str">
        <f>HYPERLINK("https://files.afu.se/Downloads/Transcripts/Skeptic%20Zone%20(Richard%20Saunders)/2016 07 09 - skepticzonepodcast - The Skeptic Zone %23267 - 2.Dec.2013_ZooDu9IHbdg - transcript (automated).pdf","Transcript Link")</f>
        <v>Transcript Link</v>
      </c>
      <c r="M650" s="2" t="str">
        <f>HYPERLINK("https://files.afu.se/Downloads/Transcripts/Skeptic%20Zone%20(Richard%20Saunders)/2016 07 09 - skepticzonepodcast - The Skeptic Zone %23267 - 2.Dec.2013_ZooDu9IHbdg - transcript (automated).pdf","Transcript Link")</f>
        <v>Transcript Link</v>
      </c>
    </row>
    <row r="651" ht="405" spans="1:13">
      <c r="A651" s="1" t="s">
        <v>2756</v>
      </c>
      <c r="B651" s="1" t="s">
        <v>13</v>
      </c>
      <c r="C651" s="4" t="s">
        <v>2985</v>
      </c>
      <c r="D651" s="1" t="s">
        <v>2986</v>
      </c>
      <c r="E651" s="1" t="s">
        <v>2987</v>
      </c>
      <c r="F651" s="4" t="s">
        <v>17</v>
      </c>
      <c r="G651" s="1" t="s">
        <v>18</v>
      </c>
      <c r="H651" s="1" t="s">
        <v>19</v>
      </c>
      <c r="I651" s="1" t="s">
        <v>20</v>
      </c>
      <c r="J651" s="1" t="s">
        <v>2988</v>
      </c>
      <c r="K651" s="1" t="s">
        <v>22</v>
      </c>
      <c r="L651" s="1" t="str">
        <f>HYPERLINK("https://files.afu.se/Downloads/Transcripts/Skeptic%20Zone%20(Richard%20Saunders)/2016 07 09 - skepticzonepodcast - The Skeptic Zone %23272 - 4.Jan.2014_PIVOBMGPlAY - transcript (automated).pdf","Transcript Link")</f>
        <v>Transcript Link</v>
      </c>
      <c r="M651" s="2" t="str">
        <f>HYPERLINK("https://files.afu.se/Downloads/Transcripts/Skeptic%20Zone%20(Richard%20Saunders)/2016 07 09 - skepticzonepodcast - The Skeptic Zone %23272 - 4.Jan.2014_PIVOBMGPlAY - transcript (automated).pdf","Transcript Link")</f>
        <v>Transcript Link</v>
      </c>
    </row>
    <row r="652" ht="345" spans="1:13">
      <c r="A652" s="1" t="s">
        <v>2756</v>
      </c>
      <c r="B652" s="1" t="s">
        <v>13</v>
      </c>
      <c r="C652" s="4" t="s">
        <v>2989</v>
      </c>
      <c r="D652" s="1" t="s">
        <v>2990</v>
      </c>
      <c r="E652" s="1" t="s">
        <v>2991</v>
      </c>
      <c r="F652" s="4" t="s">
        <v>17</v>
      </c>
      <c r="G652" s="1" t="s">
        <v>18</v>
      </c>
      <c r="H652" s="1" t="s">
        <v>19</v>
      </c>
      <c r="I652" s="1" t="s">
        <v>20</v>
      </c>
      <c r="J652" s="1" t="s">
        <v>2992</v>
      </c>
      <c r="K652" s="1" t="s">
        <v>22</v>
      </c>
      <c r="L652" s="1" t="str">
        <f>HYPERLINK("https://files.afu.se/Downloads/Transcripts/Skeptic%20Zone%20(Richard%20Saunders)/2016 07 09 - skepticzonepodcast - The Skeptic Zone %23287 - 20.April.2014_okkzWtbE3zA - transcript (automated).pdf","Transcript Link")</f>
        <v>Transcript Link</v>
      </c>
      <c r="M652" s="2" t="str">
        <f>HYPERLINK("https://files.afu.se/Downloads/Transcripts/Skeptic%20Zone%20(Richard%20Saunders)/2016 07 09 - skepticzonepodcast - The Skeptic Zone %23287 - 20.April.2014_okkzWtbE3zA - transcript (automated).pdf","Transcript Link")</f>
        <v>Transcript Link</v>
      </c>
    </row>
    <row r="653" ht="345" spans="1:13">
      <c r="A653" s="1" t="s">
        <v>2756</v>
      </c>
      <c r="B653" s="1" t="s">
        <v>13</v>
      </c>
      <c r="C653" s="4" t="s">
        <v>2993</v>
      </c>
      <c r="D653" s="1" t="s">
        <v>2994</v>
      </c>
      <c r="E653" s="1" t="s">
        <v>2995</v>
      </c>
      <c r="F653" s="4" t="s">
        <v>17</v>
      </c>
      <c r="G653" s="1" t="s">
        <v>18</v>
      </c>
      <c r="H653" s="1" t="s">
        <v>19</v>
      </c>
      <c r="I653" s="1" t="s">
        <v>20</v>
      </c>
      <c r="J653" s="1" t="s">
        <v>2996</v>
      </c>
      <c r="K653" s="1" t="s">
        <v>22</v>
      </c>
      <c r="L653" s="1" t="str">
        <f>HYPERLINK("https://files.afu.se/Downloads/Transcripts/Skeptic%20Zone%20(Richard%20Saunders)/2016 07 09 - skepticzonepodcast - The Skeptic Zone %23269 - 15.Dec.2013_zWRkd524Zfc - transcript (automated).pdf","Transcript Link")</f>
        <v>Transcript Link</v>
      </c>
      <c r="M653" s="2" t="str">
        <f>HYPERLINK("https://files.afu.se/Downloads/Transcripts/Skeptic%20Zone%20(Richard%20Saunders)/2016 07 09 - skepticzonepodcast - The Skeptic Zone %23269 - 15.Dec.2013_zWRkd524Zfc - transcript (automated).pdf","Transcript Link")</f>
        <v>Transcript Link</v>
      </c>
    </row>
    <row r="654" ht="360" spans="1:13">
      <c r="A654" s="1" t="s">
        <v>2756</v>
      </c>
      <c r="B654" s="1" t="s">
        <v>13</v>
      </c>
      <c r="C654" s="4" t="s">
        <v>2997</v>
      </c>
      <c r="D654" s="1" t="s">
        <v>2998</v>
      </c>
      <c r="E654" s="1" t="s">
        <v>2999</v>
      </c>
      <c r="F654" s="4" t="s">
        <v>17</v>
      </c>
      <c r="G654" s="1" t="s">
        <v>18</v>
      </c>
      <c r="H654" s="1" t="s">
        <v>19</v>
      </c>
      <c r="I654" s="1" t="s">
        <v>20</v>
      </c>
      <c r="J654" s="1" t="s">
        <v>3000</v>
      </c>
      <c r="K654" s="1" t="s">
        <v>22</v>
      </c>
      <c r="L654" s="1" t="str">
        <f>HYPERLINK("https://files.afu.se/Downloads/Transcripts/Skeptic%20Zone%20(Richard%20Saunders)/2016 07 09 - skepticzonepodcast - The Skeptic Zone %23285 - 6.April.2014_jsBb0ZasN-0 - transcript (automated).pdf","Transcript Link")</f>
        <v>Transcript Link</v>
      </c>
      <c r="M654" s="2" t="str">
        <f>HYPERLINK("https://files.afu.se/Downloads/Transcripts/Skeptic%20Zone%20(Richard%20Saunders)/2016 07 09 - skepticzonepodcast - The Skeptic Zone %23285 - 6.April.2014_jsBb0ZasN-0 - transcript (automated).pdf","Transcript Link")</f>
        <v>Transcript Link</v>
      </c>
    </row>
    <row r="655" ht="375" spans="1:13">
      <c r="A655" s="1" t="s">
        <v>2756</v>
      </c>
      <c r="B655" s="1" t="s">
        <v>13</v>
      </c>
      <c r="C655" s="4" t="s">
        <v>3001</v>
      </c>
      <c r="D655" s="1" t="s">
        <v>3002</v>
      </c>
      <c r="E655" s="1" t="s">
        <v>3003</v>
      </c>
      <c r="F655" s="4" t="s">
        <v>17</v>
      </c>
      <c r="G655" s="1" t="s">
        <v>18</v>
      </c>
      <c r="H655" s="1" t="s">
        <v>19</v>
      </c>
      <c r="I655" s="1" t="s">
        <v>20</v>
      </c>
      <c r="J655" s="1" t="s">
        <v>3004</v>
      </c>
      <c r="K655" s="1" t="s">
        <v>22</v>
      </c>
      <c r="L655" s="1" t="str">
        <f>HYPERLINK("https://files.afu.se/Downloads/Transcripts/Skeptic%20Zone%20(Richard%20Saunders)/2016 07 09 - skepticzonepodcast - The Skeptic Zone %23258 - 29.Sep.2013__LJ6ploG4S0 - transcript (automated).pdf","Transcript Link")</f>
        <v>Transcript Link</v>
      </c>
      <c r="M655" s="2" t="str">
        <f>HYPERLINK("https://files.afu.se/Downloads/Transcripts/Skeptic%20Zone%20(Richard%20Saunders)/2016 07 09 - skepticzonepodcast - The Skeptic Zone %23258 - 29.Sep.2013__LJ6ploG4S0 - transcript (automated).pdf","Transcript Link")</f>
        <v>Transcript Link</v>
      </c>
    </row>
    <row r="656" ht="375" spans="1:13">
      <c r="A656" s="1" t="s">
        <v>2756</v>
      </c>
      <c r="B656" s="1" t="s">
        <v>13</v>
      </c>
      <c r="C656" s="4" t="s">
        <v>3005</v>
      </c>
      <c r="D656" s="1" t="s">
        <v>3006</v>
      </c>
      <c r="E656" s="1" t="s">
        <v>3007</v>
      </c>
      <c r="F656" s="4" t="s">
        <v>17</v>
      </c>
      <c r="G656" s="1" t="s">
        <v>18</v>
      </c>
      <c r="H656" s="1" t="s">
        <v>19</v>
      </c>
      <c r="I656" s="1" t="s">
        <v>20</v>
      </c>
      <c r="J656" s="1" t="s">
        <v>3008</v>
      </c>
      <c r="K656" s="1" t="s">
        <v>22</v>
      </c>
      <c r="L656" s="1" t="str">
        <f>HYPERLINK("https://files.afu.se/Downloads/Transcripts/Skeptic%20Zone%20(Richard%20Saunders)/2016 07 09 - skepticzonepodcast - The Skeptic Zone %23294 - 8.June.2014_cdN9oO-5hgI - transcript (automated).pdf","Transcript Link")</f>
        <v>Transcript Link</v>
      </c>
      <c r="M656" s="2" t="str">
        <f>HYPERLINK("https://files.afu.se/Downloads/Transcripts/Skeptic%20Zone%20(Richard%20Saunders)/2016 07 09 - skepticzonepodcast - The Skeptic Zone %23294 - 8.June.2014_cdN9oO-5hgI - transcript (automated).pdf","Transcript Link")</f>
        <v>Transcript Link</v>
      </c>
    </row>
    <row r="657" ht="409.5" spans="1:13">
      <c r="A657" s="1" t="s">
        <v>2756</v>
      </c>
      <c r="B657" s="1" t="s">
        <v>13</v>
      </c>
      <c r="C657" s="4" t="s">
        <v>3009</v>
      </c>
      <c r="D657" s="1" t="s">
        <v>3010</v>
      </c>
      <c r="E657" s="1" t="s">
        <v>3011</v>
      </c>
      <c r="F657" s="4" t="s">
        <v>17</v>
      </c>
      <c r="G657" s="1" t="s">
        <v>18</v>
      </c>
      <c r="H657" s="1" t="s">
        <v>19</v>
      </c>
      <c r="I657" s="1" t="s">
        <v>20</v>
      </c>
      <c r="J657" s="1" t="s">
        <v>3012</v>
      </c>
      <c r="K657" s="1" t="s">
        <v>22</v>
      </c>
      <c r="L657" s="1" t="str">
        <f>HYPERLINK("https://files.afu.se/Downloads/Transcripts/Skeptic%20Zone%20(Richard%20Saunders)/2016 07 09 - skepticzonepodcast - The Skeptic Zone %23297 - 29.June.2014_YYCSY2fqJRA - transcript (automated).pdf","Transcript Link")</f>
        <v>Transcript Link</v>
      </c>
      <c r="M657" s="2" t="str">
        <f>HYPERLINK("https://files.afu.se/Downloads/Transcripts/Skeptic%20Zone%20(Richard%20Saunders)/2016 07 09 - skepticzonepodcast - The Skeptic Zone %23297 - 29.June.2014_YYCSY2fqJRA - transcript (automated).pdf","Transcript Link")</f>
        <v>Transcript Link</v>
      </c>
    </row>
    <row r="658" ht="345" spans="1:13">
      <c r="A658" s="1" t="s">
        <v>2756</v>
      </c>
      <c r="B658" s="1" t="s">
        <v>13</v>
      </c>
      <c r="C658" s="4" t="s">
        <v>3013</v>
      </c>
      <c r="D658" s="1" t="s">
        <v>3014</v>
      </c>
      <c r="E658" s="1" t="s">
        <v>3015</v>
      </c>
      <c r="F658" s="4" t="s">
        <v>17</v>
      </c>
      <c r="G658" s="1" t="s">
        <v>18</v>
      </c>
      <c r="H658" s="1" t="s">
        <v>19</v>
      </c>
      <c r="I658" s="1" t="s">
        <v>20</v>
      </c>
      <c r="J658" s="1" t="s">
        <v>3016</v>
      </c>
      <c r="K658" s="1" t="s">
        <v>22</v>
      </c>
      <c r="L658" s="1" t="str">
        <f>HYPERLINK("https://files.afu.se/Downloads/Transcripts/Skeptic%20Zone%20(Richard%20Saunders)/2016 07 09 - skepticzonepodcast - The Skeptic Zone %23266 - 24.Nov.2013_cML8M6TN5GI - transcript (automated).pdf","Transcript Link")</f>
        <v>Transcript Link</v>
      </c>
      <c r="M658" s="2" t="str">
        <f>HYPERLINK("https://files.afu.se/Downloads/Transcripts/Skeptic%20Zone%20(Richard%20Saunders)/2016 07 09 - skepticzonepodcast - The Skeptic Zone %23266 - 24.Nov.2013_cML8M6TN5GI - transcript (automated).pdf","Transcript Link")</f>
        <v>Transcript Link</v>
      </c>
    </row>
    <row r="659" ht="409.5" spans="1:13">
      <c r="A659" s="1" t="s">
        <v>2756</v>
      </c>
      <c r="B659" s="1" t="s">
        <v>13</v>
      </c>
      <c r="C659" s="4" t="s">
        <v>3017</v>
      </c>
      <c r="D659" s="1" t="s">
        <v>3018</v>
      </c>
      <c r="E659" s="1" t="s">
        <v>3019</v>
      </c>
      <c r="F659" s="4" t="s">
        <v>17</v>
      </c>
      <c r="G659" s="1" t="s">
        <v>18</v>
      </c>
      <c r="H659" s="1" t="s">
        <v>19</v>
      </c>
      <c r="I659" s="1" t="s">
        <v>20</v>
      </c>
      <c r="J659" s="1" t="s">
        <v>3020</v>
      </c>
      <c r="K659" s="1" t="s">
        <v>22</v>
      </c>
      <c r="L659" s="1" t="str">
        <f>HYPERLINK("https://files.afu.se/Downloads/Transcripts/Skeptic%20Zone%20(Richard%20Saunders)/2016 07 09 - skepticzonepodcast - The Skeptic Zone %23253 - 25.Aug.2013_gY3xpRVdUH0 - transcript (automated).pdf","Transcript Link")</f>
        <v>Transcript Link</v>
      </c>
      <c r="M659" s="2" t="str">
        <f>HYPERLINK("https://files.afu.se/Downloads/Transcripts/Skeptic%20Zone%20(Richard%20Saunders)/2016 07 09 - skepticzonepodcast - The Skeptic Zone %23253 - 25.Aug.2013_gY3xpRVdUH0 - transcript (automated).pdf","Transcript Link")</f>
        <v>Transcript Link</v>
      </c>
    </row>
    <row r="660" ht="225" spans="1:13">
      <c r="A660" s="1" t="s">
        <v>2756</v>
      </c>
      <c r="B660" s="1" t="s">
        <v>13</v>
      </c>
      <c r="C660" s="4" t="s">
        <v>3021</v>
      </c>
      <c r="D660" s="1" t="s">
        <v>3022</v>
      </c>
      <c r="E660" s="1" t="s">
        <v>3023</v>
      </c>
      <c r="F660" s="4" t="s">
        <v>17</v>
      </c>
      <c r="G660" s="1" t="s">
        <v>18</v>
      </c>
      <c r="H660" s="1" t="s">
        <v>19</v>
      </c>
      <c r="I660" s="1" t="s">
        <v>20</v>
      </c>
      <c r="J660" s="1" t="s">
        <v>3024</v>
      </c>
      <c r="K660" s="1" t="s">
        <v>22</v>
      </c>
      <c r="L660" s="1" t="str">
        <f>HYPERLINK("https://files.afu.se/Downloads/Transcripts/Skeptic%20Zone%20(Richard%20Saunders)/2016 07 09 - skepticzonepodcast - The Skeptic Zone %23278 - 16.Feb.2014_wkMPG0VNJCo - transcript (automated).pdf","Transcript Link")</f>
        <v>Transcript Link</v>
      </c>
      <c r="M660" s="2" t="str">
        <f>HYPERLINK("https://files.afu.se/Downloads/Transcripts/Skeptic%20Zone%20(Richard%20Saunders)/2016 07 09 - skepticzonepodcast - The Skeptic Zone %23278 - 16.Feb.2014_wkMPG0VNJCo - transcript (automated).pdf","Transcript Link")</f>
        <v>Transcript Link</v>
      </c>
    </row>
    <row r="661" ht="330" spans="1:13">
      <c r="A661" s="1" t="s">
        <v>2756</v>
      </c>
      <c r="B661" s="1" t="s">
        <v>13</v>
      </c>
      <c r="C661" s="4" t="s">
        <v>3025</v>
      </c>
      <c r="D661" s="1" t="s">
        <v>3026</v>
      </c>
      <c r="E661" s="1" t="s">
        <v>3027</v>
      </c>
      <c r="F661" s="4" t="s">
        <v>17</v>
      </c>
      <c r="G661" s="1" t="s">
        <v>18</v>
      </c>
      <c r="H661" s="1" t="s">
        <v>19</v>
      </c>
      <c r="I661" s="1" t="s">
        <v>20</v>
      </c>
      <c r="J661" s="1" t="s">
        <v>3028</v>
      </c>
      <c r="K661" s="1" t="s">
        <v>22</v>
      </c>
      <c r="L661" s="1" t="str">
        <f>HYPERLINK("https://files.afu.se/Downloads/Transcripts/Skeptic%20Zone%20(Richard%20Saunders)/2016 07 09 - skepticzonepodcast - The Skeptic Zone %23289 - 4.May.2014_GJ9clDaKs2E - transcript (automated).pdf","Transcript Link")</f>
        <v>Transcript Link</v>
      </c>
      <c r="M661" s="2" t="str">
        <f>HYPERLINK("https://files.afu.se/Downloads/Transcripts/Skeptic%20Zone%20(Richard%20Saunders)/2016 07 09 - skepticzonepodcast - The Skeptic Zone %23289 - 4.May.2014_GJ9clDaKs2E - transcript (automated).pdf","Transcript Link")</f>
        <v>Transcript Link</v>
      </c>
    </row>
    <row r="662" ht="405" spans="1:13">
      <c r="A662" s="1" t="s">
        <v>2756</v>
      </c>
      <c r="B662" s="1" t="s">
        <v>13</v>
      </c>
      <c r="C662" s="4" t="s">
        <v>3029</v>
      </c>
      <c r="D662" s="1" t="s">
        <v>3030</v>
      </c>
      <c r="E662" s="1" t="s">
        <v>3031</v>
      </c>
      <c r="F662" s="4" t="s">
        <v>17</v>
      </c>
      <c r="G662" s="1" t="s">
        <v>18</v>
      </c>
      <c r="H662" s="1" t="s">
        <v>19</v>
      </c>
      <c r="I662" s="1" t="s">
        <v>20</v>
      </c>
      <c r="J662" s="1" t="s">
        <v>3032</v>
      </c>
      <c r="K662" s="1" t="s">
        <v>22</v>
      </c>
      <c r="L662" s="1" t="str">
        <f>HYPERLINK("https://files.afu.se/Downloads/Transcripts/Skeptic%20Zone%20(Richard%20Saunders)/2016 07 09 - skepticzonepodcast - The Skeptic Zone %23298 - 6.July.2014_T00yRt1Hs_Q - transcript (automated).pdf","Transcript Link")</f>
        <v>Transcript Link</v>
      </c>
      <c r="M662" s="2" t="str">
        <f>HYPERLINK("https://files.afu.se/Downloads/Transcripts/Skeptic%20Zone%20(Richard%20Saunders)/2016 07 09 - skepticzonepodcast - The Skeptic Zone %23298 - 6.July.2014_T00yRt1Hs_Q - transcript (automated).pdf","Transcript Link")</f>
        <v>Transcript Link</v>
      </c>
    </row>
    <row r="663" ht="330" spans="1:13">
      <c r="A663" s="1" t="s">
        <v>2756</v>
      </c>
      <c r="B663" s="1" t="s">
        <v>13</v>
      </c>
      <c r="C663" s="4" t="s">
        <v>3033</v>
      </c>
      <c r="D663" s="1" t="s">
        <v>3034</v>
      </c>
      <c r="E663" s="1" t="s">
        <v>3035</v>
      </c>
      <c r="F663" s="4" t="s">
        <v>17</v>
      </c>
      <c r="G663" s="1" t="s">
        <v>18</v>
      </c>
      <c r="H663" s="1" t="s">
        <v>19</v>
      </c>
      <c r="I663" s="1" t="s">
        <v>20</v>
      </c>
      <c r="J663" s="1" t="s">
        <v>3036</v>
      </c>
      <c r="K663" s="1" t="s">
        <v>22</v>
      </c>
      <c r="L663" s="1" t="str">
        <f>HYPERLINK("https://files.afu.se/Downloads/Transcripts/Skeptic%20Zone%20(Richard%20Saunders)/2016 07 09 - skepticzonepodcast - The Skeptic Zone %23279 - 23.Feb.2014_r7avQtO8BKk - transcript (automated).pdf","Transcript Link")</f>
        <v>Transcript Link</v>
      </c>
      <c r="M663" s="2" t="str">
        <f>HYPERLINK("https://files.afu.se/Downloads/Transcripts/Skeptic%20Zone%20(Richard%20Saunders)/2016 07 09 - skepticzonepodcast - The Skeptic Zone %23279 - 23.Feb.2014_r7avQtO8BKk - transcript (automated).pdf","Transcript Link")</f>
        <v>Transcript Link</v>
      </c>
    </row>
    <row r="664" ht="360" spans="1:13">
      <c r="A664" s="1" t="s">
        <v>2756</v>
      </c>
      <c r="B664" s="1" t="s">
        <v>13</v>
      </c>
      <c r="C664" s="4" t="s">
        <v>3037</v>
      </c>
      <c r="D664" s="1" t="s">
        <v>3038</v>
      </c>
      <c r="E664" s="1" t="s">
        <v>3039</v>
      </c>
      <c r="F664" s="4" t="s">
        <v>17</v>
      </c>
      <c r="G664" s="1" t="s">
        <v>18</v>
      </c>
      <c r="H664" s="1" t="s">
        <v>19</v>
      </c>
      <c r="I664" s="1" t="s">
        <v>20</v>
      </c>
      <c r="J664" s="1" t="s">
        <v>3040</v>
      </c>
      <c r="K664" s="1" t="s">
        <v>22</v>
      </c>
      <c r="L664" s="1" t="str">
        <f>HYPERLINK("https://files.afu.se/Downloads/Transcripts/Skeptic%20Zone%20(Richard%20Saunders)/2016 07 09 - skepticzonepodcast - The Skeptic Zone %23292 - 25.May.2014_C-JwjPNI4zc - transcript (automated).pdf","Transcript Link")</f>
        <v>Transcript Link</v>
      </c>
      <c r="M664" s="2" t="str">
        <f>HYPERLINK("https://files.afu.se/Downloads/Transcripts/Skeptic%20Zone%20(Richard%20Saunders)/2016 07 09 - skepticzonepodcast - The Skeptic Zone %23292 - 25.May.2014_C-JwjPNI4zc - transcript (automated).pdf","Transcript Link")</f>
        <v>Transcript Link</v>
      </c>
    </row>
    <row r="665" ht="315" spans="1:13">
      <c r="A665" s="1" t="s">
        <v>2756</v>
      </c>
      <c r="B665" s="1" t="s">
        <v>13</v>
      </c>
      <c r="C665" s="4" t="s">
        <v>3041</v>
      </c>
      <c r="D665" s="1" t="s">
        <v>3042</v>
      </c>
      <c r="E665" s="1" t="s">
        <v>3043</v>
      </c>
      <c r="F665" s="4" t="s">
        <v>17</v>
      </c>
      <c r="G665" s="1" t="s">
        <v>18</v>
      </c>
      <c r="H665" s="1" t="s">
        <v>19</v>
      </c>
      <c r="I665" s="1" t="s">
        <v>20</v>
      </c>
      <c r="J665" s="1" t="s">
        <v>3044</v>
      </c>
      <c r="K665" s="1" t="s">
        <v>22</v>
      </c>
      <c r="L665" s="1" t="str">
        <f>HYPERLINK("https://files.afu.se/Downloads/Transcripts/Skeptic%20Zone%20(Richard%20Saunders)/2016 07 09 - skepticzonepodcast - The Skeptic Zone %23291 - 16.May.2014_PIiB3HGjm6w - transcript (automated).pdf","Transcript Link")</f>
        <v>Transcript Link</v>
      </c>
      <c r="M665" s="2" t="str">
        <f>HYPERLINK("https://files.afu.se/Downloads/Transcripts/Skeptic%20Zone%20(Richard%20Saunders)/2016 07 09 - skepticzonepodcast - The Skeptic Zone %23291 - 16.May.2014_PIiB3HGjm6w - transcript (automated).pdf","Transcript Link")</f>
        <v>Transcript Link</v>
      </c>
    </row>
    <row r="666" ht="409.5" spans="1:13">
      <c r="A666" s="1" t="s">
        <v>2756</v>
      </c>
      <c r="B666" s="1" t="s">
        <v>13</v>
      </c>
      <c r="C666" s="4" t="s">
        <v>3045</v>
      </c>
      <c r="D666" s="1" t="s">
        <v>3046</v>
      </c>
      <c r="E666" s="1" t="s">
        <v>3047</v>
      </c>
      <c r="F666" s="4" t="s">
        <v>17</v>
      </c>
      <c r="G666" s="1" t="s">
        <v>18</v>
      </c>
      <c r="H666" s="1" t="s">
        <v>19</v>
      </c>
      <c r="I666" s="1" t="s">
        <v>20</v>
      </c>
      <c r="J666" s="1" t="s">
        <v>3048</v>
      </c>
      <c r="K666" s="1" t="s">
        <v>22</v>
      </c>
      <c r="L666" s="1" t="str">
        <f>HYPERLINK("https://files.afu.se/Downloads/Transcripts/Skeptic%20Zone%20(Richard%20Saunders)/2016 07 09 - skepticzonepodcast - The Skeptic Zone %23281 - 9.March.2014_ZELJrgUvkKs - transcript (automated).pdf","Transcript Link")</f>
        <v>Transcript Link</v>
      </c>
      <c r="M666" s="2" t="str">
        <f>HYPERLINK("https://files.afu.se/Downloads/Transcripts/Skeptic%20Zone%20(Richard%20Saunders)/2016 07 09 - skepticzonepodcast - The Skeptic Zone %23281 - 9.March.2014_ZELJrgUvkKs - transcript (automated).pdf","Transcript Link")</f>
        <v>Transcript Link</v>
      </c>
    </row>
    <row r="667" ht="390" spans="1:13">
      <c r="A667" s="1" t="s">
        <v>2756</v>
      </c>
      <c r="B667" s="1" t="s">
        <v>13</v>
      </c>
      <c r="C667" s="4" t="s">
        <v>3049</v>
      </c>
      <c r="D667" s="1" t="s">
        <v>3050</v>
      </c>
      <c r="E667" s="1" t="s">
        <v>3051</v>
      </c>
      <c r="F667" s="4" t="s">
        <v>17</v>
      </c>
      <c r="G667" s="1" t="s">
        <v>18</v>
      </c>
      <c r="H667" s="1" t="s">
        <v>19</v>
      </c>
      <c r="I667" s="1" t="s">
        <v>20</v>
      </c>
      <c r="J667" s="1" t="s">
        <v>3052</v>
      </c>
      <c r="K667" s="1" t="s">
        <v>22</v>
      </c>
      <c r="L667" s="1" t="str">
        <f>HYPERLINK("https://files.afu.se/Downloads/Transcripts/Skeptic%20Zone%20(Richard%20Saunders)/2016 07 09 - skepticzonepodcast - The Skeptic Zone %23264 - 9.Nov.2013__I7pgxIJrgQ - transcript (automated).pdf","Transcript Link")</f>
        <v>Transcript Link</v>
      </c>
      <c r="M667" s="2" t="str">
        <f>HYPERLINK("https://files.afu.se/Downloads/Transcripts/Skeptic%20Zone%20(Richard%20Saunders)/2016 07 09 - skepticzonepodcast - The Skeptic Zone %23264 - 9.Nov.2013__I7pgxIJrgQ - transcript (automated).pdf","Transcript Link")</f>
        <v>Transcript Link</v>
      </c>
    </row>
    <row r="668" ht="300" spans="1:13">
      <c r="A668" s="1" t="s">
        <v>2756</v>
      </c>
      <c r="B668" s="1" t="s">
        <v>13</v>
      </c>
      <c r="C668" s="4" t="s">
        <v>3053</v>
      </c>
      <c r="D668" s="1" t="s">
        <v>3054</v>
      </c>
      <c r="E668" s="1" t="s">
        <v>3055</v>
      </c>
      <c r="F668" s="4" t="s">
        <v>17</v>
      </c>
      <c r="G668" s="1" t="s">
        <v>18</v>
      </c>
      <c r="H668" s="1" t="s">
        <v>19</v>
      </c>
      <c r="I668" s="1" t="s">
        <v>20</v>
      </c>
      <c r="J668" s="1" t="s">
        <v>3056</v>
      </c>
      <c r="K668" s="1" t="s">
        <v>22</v>
      </c>
      <c r="L668" s="1" t="str">
        <f>HYPERLINK("https://files.afu.se/Downloads/Transcripts/Skeptic%20Zone%20(Richard%20Saunders)/2016 07 09 - skepticzonepodcast - The Skeptic Zone %23273 - 13.Jan.2014__CzibfR3gPI - transcript (automated).pdf","Transcript Link")</f>
        <v>Transcript Link</v>
      </c>
      <c r="M668" s="2" t="str">
        <f>HYPERLINK("https://files.afu.se/Downloads/Transcripts/Skeptic%20Zone%20(Richard%20Saunders)/2016 07 09 - skepticzonepodcast - The Skeptic Zone %23273 - 13.Jan.2014__CzibfR3gPI - transcript (automated).pdf","Transcript Link")</f>
        <v>Transcript Link</v>
      </c>
    </row>
    <row r="669" ht="285" spans="1:13">
      <c r="A669" s="1" t="s">
        <v>2756</v>
      </c>
      <c r="B669" s="1" t="s">
        <v>13</v>
      </c>
      <c r="C669" s="4" t="s">
        <v>3057</v>
      </c>
      <c r="D669" s="1" t="s">
        <v>3058</v>
      </c>
      <c r="E669" s="1" t="s">
        <v>3059</v>
      </c>
      <c r="F669" s="4" t="s">
        <v>17</v>
      </c>
      <c r="G669" s="1" t="s">
        <v>18</v>
      </c>
      <c r="H669" s="1" t="s">
        <v>19</v>
      </c>
      <c r="I669" s="1" t="s">
        <v>20</v>
      </c>
      <c r="J669" s="1" t="s">
        <v>3060</v>
      </c>
      <c r="K669" s="1" t="s">
        <v>22</v>
      </c>
      <c r="L669" s="1" t="str">
        <f>HYPERLINK("https://files.afu.se/Downloads/Transcripts/Skeptic%20Zone%20(Richard%20Saunders)/2016 07 09 - skepticzonepodcast - The Skeptic Zone %23288 - 27.April.2014_mYXkBsx7JPI - transcript (automated).pdf","Transcript Link")</f>
        <v>Transcript Link</v>
      </c>
      <c r="M669" s="2" t="str">
        <f>HYPERLINK("https://files.afu.se/Downloads/Transcripts/Skeptic%20Zone%20(Richard%20Saunders)/2016 07 09 - skepticzonepodcast - The Skeptic Zone %23288 - 27.April.2014_mYXkBsx7JPI - transcript (automated).pdf","Transcript Link")</f>
        <v>Transcript Link</v>
      </c>
    </row>
    <row r="670" ht="390" spans="1:13">
      <c r="A670" s="1" t="s">
        <v>2756</v>
      </c>
      <c r="B670" s="1" t="s">
        <v>13</v>
      </c>
      <c r="C670" s="4" t="s">
        <v>3061</v>
      </c>
      <c r="D670" s="1" t="s">
        <v>3062</v>
      </c>
      <c r="E670" s="1" t="s">
        <v>3063</v>
      </c>
      <c r="F670" s="4" t="s">
        <v>17</v>
      </c>
      <c r="G670" s="1" t="s">
        <v>18</v>
      </c>
      <c r="H670" s="1" t="s">
        <v>19</v>
      </c>
      <c r="I670" s="1" t="s">
        <v>20</v>
      </c>
      <c r="J670" s="1" t="s">
        <v>3064</v>
      </c>
      <c r="K670" s="1" t="s">
        <v>22</v>
      </c>
      <c r="L670" s="1" t="str">
        <f>HYPERLINK("https://files.afu.se/Downloads/Transcripts/Skeptic%20Zone%20(Richard%20Saunders)/2016 07 09 - skepticzonepodcast - The Skeptic Zone %23261 - 20.Oct.2013_cHkqp3QjqYQ - transcript (automated).pdf","Transcript Link")</f>
        <v>Transcript Link</v>
      </c>
      <c r="M670" s="2" t="str">
        <f>HYPERLINK("https://files.afu.se/Downloads/Transcripts/Skeptic%20Zone%20(Richard%20Saunders)/2016 07 09 - skepticzonepodcast - The Skeptic Zone %23261 - 20.Oct.2013_cHkqp3QjqYQ - transcript (automated).pdf","Transcript Link")</f>
        <v>Transcript Link</v>
      </c>
    </row>
    <row r="671" ht="409.5" spans="1:13">
      <c r="A671" s="1" t="s">
        <v>2756</v>
      </c>
      <c r="B671" s="1" t="s">
        <v>13</v>
      </c>
      <c r="C671" s="4" t="s">
        <v>3065</v>
      </c>
      <c r="D671" s="1" t="s">
        <v>3066</v>
      </c>
      <c r="E671" s="1" t="s">
        <v>3067</v>
      </c>
      <c r="F671" s="4" t="s">
        <v>17</v>
      </c>
      <c r="G671" s="1" t="s">
        <v>18</v>
      </c>
      <c r="H671" s="1" t="s">
        <v>19</v>
      </c>
      <c r="I671" s="1" t="s">
        <v>20</v>
      </c>
      <c r="J671" s="1" t="s">
        <v>3068</v>
      </c>
      <c r="K671" s="1" t="s">
        <v>22</v>
      </c>
      <c r="L671" s="1" t="str">
        <f>HYPERLINK("https://files.afu.se/Downloads/Transcripts/Skeptic%20Zone%20(Richard%20Saunders)/2016 07 09 - skepticzonepodcast - The Skeptic Zone %23256 - 15.Sep.2013_fqJZkYV2QiU - transcript (automated).pdf","Transcript Link")</f>
        <v>Transcript Link</v>
      </c>
      <c r="M671" s="2" t="str">
        <f>HYPERLINK("https://files.afu.se/Downloads/Transcripts/Skeptic%20Zone%20(Richard%20Saunders)/2016 07 09 - skepticzonepodcast - The Skeptic Zone %23256 - 15.Sep.2013_fqJZkYV2QiU - transcript (automated).pdf","Transcript Link")</f>
        <v>Transcript Link</v>
      </c>
    </row>
    <row r="672" ht="409.5" spans="1:13">
      <c r="A672" s="1" t="s">
        <v>2756</v>
      </c>
      <c r="B672" s="1" t="s">
        <v>13</v>
      </c>
      <c r="C672" s="4" t="s">
        <v>3069</v>
      </c>
      <c r="D672" s="1" t="s">
        <v>3070</v>
      </c>
      <c r="E672" s="1" t="s">
        <v>3071</v>
      </c>
      <c r="F672" s="4" t="s">
        <v>17</v>
      </c>
      <c r="G672" s="1" t="s">
        <v>18</v>
      </c>
      <c r="H672" s="1" t="s">
        <v>19</v>
      </c>
      <c r="I672" s="1" t="s">
        <v>20</v>
      </c>
      <c r="J672" s="1" t="s">
        <v>3072</v>
      </c>
      <c r="K672" s="1" t="s">
        <v>22</v>
      </c>
      <c r="L672" s="1" t="str">
        <f>HYPERLINK("https://files.afu.se/Downloads/Transcripts/Skeptic%20Zone%20(Richard%20Saunders)/2016 07 09 - skepticzonepodcast - The Skeptic Zone %23259 - 6.Oct.2013_t49jd8Mgrv0 - transcript (automated).pdf","Transcript Link")</f>
        <v>Transcript Link</v>
      </c>
      <c r="M672" s="2" t="str">
        <f>HYPERLINK("https://files.afu.se/Downloads/Transcripts/Skeptic%20Zone%20(Richard%20Saunders)/2016 07 09 - skepticzonepodcast - The Skeptic Zone %23259 - 6.Oct.2013_t49jd8Mgrv0 - transcript (automated).pdf","Transcript Link")</f>
        <v>Transcript Link</v>
      </c>
    </row>
    <row r="673" ht="390" spans="1:13">
      <c r="A673" s="1" t="s">
        <v>2756</v>
      </c>
      <c r="B673" s="1" t="s">
        <v>13</v>
      </c>
      <c r="C673" s="4" t="s">
        <v>3073</v>
      </c>
      <c r="D673" s="1" t="s">
        <v>3074</v>
      </c>
      <c r="E673" s="1" t="s">
        <v>3075</v>
      </c>
      <c r="F673" s="4" t="s">
        <v>17</v>
      </c>
      <c r="G673" s="1" t="s">
        <v>18</v>
      </c>
      <c r="H673" s="1" t="s">
        <v>19</v>
      </c>
      <c r="I673" s="1" t="s">
        <v>20</v>
      </c>
      <c r="J673" s="1" t="s">
        <v>3076</v>
      </c>
      <c r="K673" s="1" t="s">
        <v>22</v>
      </c>
      <c r="L673" s="1" t="str">
        <f>HYPERLINK("https://files.afu.se/Downloads/Transcripts/Skeptic%20Zone%20(Richard%20Saunders)/2016 07 09 - skepticzonepodcast - The Skeptic Zone %23293 - 1.June.2014_3W1krm1KMQI - transcript (automated).pdf","Transcript Link")</f>
        <v>Transcript Link</v>
      </c>
      <c r="M673" s="2" t="str">
        <f>HYPERLINK("https://files.afu.se/Downloads/Transcripts/Skeptic%20Zone%20(Richard%20Saunders)/2016 07 09 - skepticzonepodcast - The Skeptic Zone %23293 - 1.June.2014_3W1krm1KMQI - transcript (automated).pdf","Transcript Link")</f>
        <v>Transcript Link</v>
      </c>
    </row>
    <row r="674" ht="345" spans="1:13">
      <c r="A674" s="1" t="s">
        <v>2756</v>
      </c>
      <c r="B674" s="1" t="s">
        <v>13</v>
      </c>
      <c r="C674" s="4" t="s">
        <v>3077</v>
      </c>
      <c r="D674" s="1" t="s">
        <v>3078</v>
      </c>
      <c r="E674" s="1" t="s">
        <v>3079</v>
      </c>
      <c r="F674" s="4" t="s">
        <v>17</v>
      </c>
      <c r="G674" s="1" t="s">
        <v>18</v>
      </c>
      <c r="H674" s="1" t="s">
        <v>19</v>
      </c>
      <c r="I674" s="1" t="s">
        <v>20</v>
      </c>
      <c r="J674" s="1" t="s">
        <v>3080</v>
      </c>
      <c r="K674" s="1" t="s">
        <v>22</v>
      </c>
      <c r="L674" s="1" t="str">
        <f>HYPERLINK("https://files.afu.se/Downloads/Transcripts/Skeptic%20Zone%20(Richard%20Saunders)/2016 07 09 - skepticzonepodcast - The Skeptic Zone %23257 - 22.Sep.2013_iPqt_o8ryQg - transcript (automated).pdf","Transcript Link")</f>
        <v>Transcript Link</v>
      </c>
      <c r="M674" s="2" t="str">
        <f>HYPERLINK("https://files.afu.se/Downloads/Transcripts/Skeptic%20Zone%20(Richard%20Saunders)/2016 07 09 - skepticzonepodcast - The Skeptic Zone %23257 - 22.Sep.2013_iPqt_o8ryQg - transcript (automated).pdf","Transcript Link")</f>
        <v>Transcript Link</v>
      </c>
    </row>
    <row r="675" ht="409.5" spans="1:13">
      <c r="A675" s="1" t="s">
        <v>2756</v>
      </c>
      <c r="B675" s="1" t="s">
        <v>13</v>
      </c>
      <c r="C675" s="4" t="s">
        <v>3081</v>
      </c>
      <c r="D675" s="1" t="s">
        <v>3082</v>
      </c>
      <c r="E675" s="1" t="s">
        <v>3083</v>
      </c>
      <c r="F675" s="4" t="s">
        <v>17</v>
      </c>
      <c r="G675" s="1" t="s">
        <v>18</v>
      </c>
      <c r="H675" s="1" t="s">
        <v>19</v>
      </c>
      <c r="I675" s="1" t="s">
        <v>20</v>
      </c>
      <c r="J675" s="1" t="s">
        <v>3084</v>
      </c>
      <c r="K675" s="1" t="s">
        <v>22</v>
      </c>
      <c r="L675" s="1" t="str">
        <f>HYPERLINK("https://files.afu.se/Downloads/Transcripts/Skeptic%20Zone%20(Richard%20Saunders)/2016 07 09 - skepticzonepodcast - The Skeptic Zone %23283 - 23.March.2014_48F3k7pvjeI - transcript (automated).pdf","Transcript Link")</f>
        <v>Transcript Link</v>
      </c>
      <c r="M675" s="2" t="str">
        <f>HYPERLINK("https://files.afu.se/Downloads/Transcripts/Skeptic%20Zone%20(Richard%20Saunders)/2016 07 09 - skepticzonepodcast - The Skeptic Zone %23283 - 23.March.2014_48F3k7pvjeI - transcript (automated).pdf","Transcript Link")</f>
        <v>Transcript Link</v>
      </c>
    </row>
    <row r="676" ht="315" spans="1:13">
      <c r="A676" s="1" t="s">
        <v>2756</v>
      </c>
      <c r="B676" s="1" t="s">
        <v>13</v>
      </c>
      <c r="C676" s="4" t="s">
        <v>3085</v>
      </c>
      <c r="D676" s="1" t="s">
        <v>3086</v>
      </c>
      <c r="E676" s="1" t="s">
        <v>3087</v>
      </c>
      <c r="F676" s="4" t="s">
        <v>17</v>
      </c>
      <c r="G676" s="1" t="s">
        <v>18</v>
      </c>
      <c r="H676" s="1" t="s">
        <v>19</v>
      </c>
      <c r="I676" s="1" t="s">
        <v>20</v>
      </c>
      <c r="J676" s="1" t="s">
        <v>3088</v>
      </c>
      <c r="K676" s="1" t="s">
        <v>22</v>
      </c>
      <c r="L676" s="1" t="str">
        <f>HYPERLINK("https://files.afu.se/Downloads/Transcripts/Skeptic%20Zone%20(Richard%20Saunders)/2016 07 09 - skepticzonepodcast - The Skeptic Zone %23299 - 13.July.2014_OtbdV6wbEV8 - transcript (automated).pdf","Transcript Link")</f>
        <v>Transcript Link</v>
      </c>
      <c r="M676" s="2" t="str">
        <f>HYPERLINK("https://files.afu.se/Downloads/Transcripts/Skeptic%20Zone%20(Richard%20Saunders)/2016 07 09 - skepticzonepodcast - The Skeptic Zone %23299 - 13.July.2014_OtbdV6wbEV8 - transcript (automated).pdf","Transcript Link")</f>
        <v>Transcript Link</v>
      </c>
    </row>
    <row r="677" ht="405" spans="1:13">
      <c r="A677" s="1" t="s">
        <v>2756</v>
      </c>
      <c r="B677" s="1" t="s">
        <v>13</v>
      </c>
      <c r="C677" s="4" t="s">
        <v>3089</v>
      </c>
      <c r="D677" s="1" t="s">
        <v>3090</v>
      </c>
      <c r="E677" s="1" t="s">
        <v>3091</v>
      </c>
      <c r="F677" s="4" t="s">
        <v>17</v>
      </c>
      <c r="G677" s="1" t="s">
        <v>18</v>
      </c>
      <c r="H677" s="1" t="s">
        <v>19</v>
      </c>
      <c r="I677" s="1" t="s">
        <v>20</v>
      </c>
      <c r="J677" s="1" t="s">
        <v>3092</v>
      </c>
      <c r="K677" s="1" t="s">
        <v>22</v>
      </c>
      <c r="L677" s="1" t="str">
        <f>HYPERLINK("https://files.afu.se/Downloads/Transcripts/Skeptic%20Zone%20(Richard%20Saunders)/2016 07 09 - skepticzonepodcast - The Skeptic Zone %23290 - 11.May.2014_kR-Rym_nIHk - transcript (automated).pdf","Transcript Link")</f>
        <v>Transcript Link</v>
      </c>
      <c r="M677" s="2" t="str">
        <f>HYPERLINK("https://files.afu.se/Downloads/Transcripts/Skeptic%20Zone%20(Richard%20Saunders)/2016 07 09 - skepticzonepodcast - The Skeptic Zone %23290 - 11.May.2014_kR-Rym_nIHk - transcript (automated).pdf","Transcript Link")</f>
        <v>Transcript Link</v>
      </c>
    </row>
    <row r="678" ht="300" spans="1:13">
      <c r="A678" s="1" t="s">
        <v>2756</v>
      </c>
      <c r="B678" s="1" t="s">
        <v>13</v>
      </c>
      <c r="C678" s="4" t="s">
        <v>3093</v>
      </c>
      <c r="D678" s="1" t="s">
        <v>3094</v>
      </c>
      <c r="E678" s="1" t="s">
        <v>3095</v>
      </c>
      <c r="F678" s="4" t="s">
        <v>17</v>
      </c>
      <c r="G678" s="1" t="s">
        <v>18</v>
      </c>
      <c r="H678" s="1" t="s">
        <v>19</v>
      </c>
      <c r="I678" s="1" t="s">
        <v>20</v>
      </c>
      <c r="J678" s="1" t="s">
        <v>3096</v>
      </c>
      <c r="K678" s="1" t="s">
        <v>22</v>
      </c>
      <c r="L678" s="1" t="str">
        <f>HYPERLINK("https://files.afu.se/Downloads/Transcripts/Skeptic%20Zone%20(Richard%20Saunders)/2016 07 09 - skepticzonepodcast - The Skeptic Zone %23280 - 2.March.2014_vQfI-fy8QJU - transcript (automated).pdf","Transcript Link")</f>
        <v>Transcript Link</v>
      </c>
      <c r="M678" s="2" t="str">
        <f>HYPERLINK("https://files.afu.se/Downloads/Transcripts/Skeptic%20Zone%20(Richard%20Saunders)/2016 07 09 - skepticzonepodcast - The Skeptic Zone %23280 - 2.March.2014_vQfI-fy8QJU - transcript (automated).pdf","Transcript Link")</f>
        <v>Transcript Link</v>
      </c>
    </row>
    <row r="679" ht="375" spans="1:13">
      <c r="A679" s="1" t="s">
        <v>2756</v>
      </c>
      <c r="B679" s="1" t="s">
        <v>13</v>
      </c>
      <c r="C679" s="4" t="s">
        <v>3097</v>
      </c>
      <c r="D679" s="1" t="s">
        <v>3098</v>
      </c>
      <c r="E679" s="1" t="s">
        <v>3099</v>
      </c>
      <c r="F679" s="4" t="s">
        <v>17</v>
      </c>
      <c r="G679" s="1" t="s">
        <v>18</v>
      </c>
      <c r="H679" s="1" t="s">
        <v>19</v>
      </c>
      <c r="I679" s="1" t="s">
        <v>20</v>
      </c>
      <c r="J679" s="1" t="s">
        <v>3100</v>
      </c>
      <c r="K679" s="1" t="s">
        <v>22</v>
      </c>
      <c r="L679" s="1" t="str">
        <f>HYPERLINK("https://files.afu.se/Downloads/Transcripts/Skeptic%20Zone%20(Richard%20Saunders)/2016 07 09 - skepticzonepodcast - The Skeptic Zone %23263 - 3.Nov.2013_9wkhZHBPNA4 - transcript (automated).pdf","Transcript Link")</f>
        <v>Transcript Link</v>
      </c>
      <c r="M679" s="2" t="str">
        <f>HYPERLINK("https://files.afu.se/Downloads/Transcripts/Skeptic%20Zone%20(Richard%20Saunders)/2016 07 09 - skepticzonepodcast - The Skeptic Zone %23263 - 3.Nov.2013_9wkhZHBPNA4 - transcript (automated).pdf","Transcript Link")</f>
        <v>Transcript Link</v>
      </c>
    </row>
    <row r="680" ht="409.5" spans="1:13">
      <c r="A680" s="1" t="s">
        <v>2756</v>
      </c>
      <c r="B680" s="1" t="s">
        <v>13</v>
      </c>
      <c r="C680" s="4" t="s">
        <v>3101</v>
      </c>
      <c r="D680" s="1" t="s">
        <v>3102</v>
      </c>
      <c r="E680" s="1" t="s">
        <v>3103</v>
      </c>
      <c r="F680" s="4" t="s">
        <v>17</v>
      </c>
      <c r="G680" s="1" t="s">
        <v>18</v>
      </c>
      <c r="H680" s="1" t="s">
        <v>19</v>
      </c>
      <c r="I680" s="1" t="s">
        <v>20</v>
      </c>
      <c r="J680" s="1" t="s">
        <v>3104</v>
      </c>
      <c r="K680" s="1" t="s">
        <v>22</v>
      </c>
      <c r="L680" s="1" t="str">
        <f>HYPERLINK("https://files.afu.se/Downloads/Transcripts/Skeptic%20Zone%20(Richard%20Saunders)/2016 07 09 - skepticzonepodcast - The Skeptic Zone %23286 - 13.April.2014_SCCq7qtQt1k - transcript (automated).pdf","Transcript Link")</f>
        <v>Transcript Link</v>
      </c>
      <c r="M680" s="2" t="str">
        <f>HYPERLINK("https://files.afu.se/Downloads/Transcripts/Skeptic%20Zone%20(Richard%20Saunders)/2016 07 09 - skepticzonepodcast - The Skeptic Zone %23286 - 13.April.2014_SCCq7qtQt1k - transcript (automated).pdf","Transcript Link")</f>
        <v>Transcript Link</v>
      </c>
    </row>
    <row r="681" ht="345" spans="1:13">
      <c r="A681" s="1" t="s">
        <v>2756</v>
      </c>
      <c r="B681" s="1" t="s">
        <v>13</v>
      </c>
      <c r="C681" s="4" t="s">
        <v>3105</v>
      </c>
      <c r="D681" s="1" t="s">
        <v>3106</v>
      </c>
      <c r="E681" s="1" t="s">
        <v>3107</v>
      </c>
      <c r="F681" s="4" t="s">
        <v>17</v>
      </c>
      <c r="G681" s="1" t="s">
        <v>18</v>
      </c>
      <c r="H681" s="1" t="s">
        <v>19</v>
      </c>
      <c r="I681" s="1" t="s">
        <v>20</v>
      </c>
      <c r="J681" s="1" t="s">
        <v>3108</v>
      </c>
      <c r="K681" s="1" t="s">
        <v>22</v>
      </c>
      <c r="L681" s="1" t="str">
        <f>HYPERLINK("https://files.afu.se/Downloads/Transcripts/Skeptic%20Zone%20(Richard%20Saunders)/2016 07 09 - skepticzonepodcast - The Skeptic Zone %23274 - 17.Jan.2014_r34CeJ6W0Tk - transcript (automated).pdf","Transcript Link")</f>
        <v>Transcript Link</v>
      </c>
      <c r="M681" s="2" t="str">
        <f>HYPERLINK("https://files.afu.se/Downloads/Transcripts/Skeptic%20Zone%20(Richard%20Saunders)/2016 07 09 - skepticzonepodcast - The Skeptic Zone %23274 - 17.Jan.2014_r34CeJ6W0Tk - transcript (automated).pdf","Transcript Link")</f>
        <v>Transcript Link</v>
      </c>
    </row>
    <row r="682" ht="240" spans="1:13">
      <c r="A682" s="1" t="s">
        <v>2756</v>
      </c>
      <c r="B682" s="1" t="s">
        <v>13</v>
      </c>
      <c r="C682" s="4" t="s">
        <v>3109</v>
      </c>
      <c r="D682" s="1" t="s">
        <v>3110</v>
      </c>
      <c r="E682" s="1" t="s">
        <v>3111</v>
      </c>
      <c r="F682" s="4" t="s">
        <v>17</v>
      </c>
      <c r="G682" s="1" t="s">
        <v>18</v>
      </c>
      <c r="H682" s="1" t="s">
        <v>19</v>
      </c>
      <c r="I682" s="1" t="s">
        <v>20</v>
      </c>
      <c r="J682" s="1" t="s">
        <v>3112</v>
      </c>
      <c r="K682" s="1" t="s">
        <v>22</v>
      </c>
      <c r="L682" s="1" t="str">
        <f>HYPERLINK("https://files.afu.se/Downloads/Transcripts/Skeptic%20Zone%20(Richard%20Saunders)/2016 07 09 - skepticzonepodcast - The Skeptic Zone %23260 - 13.Oct.2013_hvQ-M_MnFoo - transcript (automated).pdf","Transcript Link")</f>
        <v>Transcript Link</v>
      </c>
      <c r="M682" s="2" t="str">
        <f>HYPERLINK("https://files.afu.se/Downloads/Transcripts/Skeptic%20Zone%20(Richard%20Saunders)/2016 07 09 - skepticzonepodcast - The Skeptic Zone %23260 - 13.Oct.2013_hvQ-M_MnFoo - transcript (automated).pdf","Transcript Link")</f>
        <v>Transcript Link</v>
      </c>
    </row>
    <row r="683" ht="409.5" spans="1:13">
      <c r="A683" s="1" t="s">
        <v>2756</v>
      </c>
      <c r="B683" s="1" t="s">
        <v>13</v>
      </c>
      <c r="C683" s="4" t="s">
        <v>3113</v>
      </c>
      <c r="D683" s="1" t="s">
        <v>3114</v>
      </c>
      <c r="E683" s="1" t="s">
        <v>3115</v>
      </c>
      <c r="F683" s="4" t="s">
        <v>17</v>
      </c>
      <c r="G683" s="1" t="s">
        <v>18</v>
      </c>
      <c r="H683" s="1" t="s">
        <v>19</v>
      </c>
      <c r="I683" s="1" t="s">
        <v>20</v>
      </c>
      <c r="J683" s="1" t="s">
        <v>3116</v>
      </c>
      <c r="K683" s="1" t="s">
        <v>22</v>
      </c>
      <c r="L683" s="1" t="str">
        <f>HYPERLINK("https://files.afu.se/Downloads/Transcripts/Skeptic%20Zone%20(Richard%20Saunders)/2016 07 09 - skepticzonepodcast - The Skeptic Zone %23276 - 2.Feb.2014_cLJpneO2C-A - transcript (automated).pdf","Transcript Link")</f>
        <v>Transcript Link</v>
      </c>
      <c r="M683" s="2" t="str">
        <f>HYPERLINK("https://files.afu.se/Downloads/Transcripts/Skeptic%20Zone%20(Richard%20Saunders)/2016 07 09 - skepticzonepodcast - The Skeptic Zone %23276 - 2.Feb.2014_cLJpneO2C-A - transcript (automated).pdf","Transcript Link")</f>
        <v>Transcript Link</v>
      </c>
    </row>
    <row r="684" ht="315" spans="1:13">
      <c r="A684" s="1" t="s">
        <v>2756</v>
      </c>
      <c r="B684" s="1" t="s">
        <v>13</v>
      </c>
      <c r="C684" s="4" t="s">
        <v>3117</v>
      </c>
      <c r="D684" s="1" t="s">
        <v>3118</v>
      </c>
      <c r="E684" s="1" t="s">
        <v>3119</v>
      </c>
      <c r="F684" s="4" t="s">
        <v>17</v>
      </c>
      <c r="G684" s="1" t="s">
        <v>18</v>
      </c>
      <c r="H684" s="1" t="s">
        <v>19</v>
      </c>
      <c r="I684" s="1" t="s">
        <v>20</v>
      </c>
      <c r="J684" s="1" t="s">
        <v>3120</v>
      </c>
      <c r="K684" s="1" t="s">
        <v>22</v>
      </c>
      <c r="L684" s="1" t="str">
        <f>HYPERLINK("https://files.afu.se/Downloads/Transcripts/Skeptic%20Zone%20(Richard%20Saunders)/2016 07 09 - skepticzonepodcast - The Skeptic Zone %23277 - 9.Feb.2014_F6MtQnaxyGA - transcript (automated).pdf","Transcript Link")</f>
        <v>Transcript Link</v>
      </c>
      <c r="M684" s="2" t="str">
        <f>HYPERLINK("https://files.afu.se/Downloads/Transcripts/Skeptic%20Zone%20(Richard%20Saunders)/2016 07 09 - skepticzonepodcast - The Skeptic Zone %23277 - 9.Feb.2014_F6MtQnaxyGA - transcript (automated).pdf","Transcript Link")</f>
        <v>Transcript Link</v>
      </c>
    </row>
    <row r="685" ht="240" spans="1:13">
      <c r="A685" s="1" t="s">
        <v>2756</v>
      </c>
      <c r="B685" s="1" t="s">
        <v>13</v>
      </c>
      <c r="C685" s="4" t="s">
        <v>3121</v>
      </c>
      <c r="D685" s="1" t="s">
        <v>3122</v>
      </c>
      <c r="E685" s="1" t="s">
        <v>3123</v>
      </c>
      <c r="F685" s="4" t="s">
        <v>17</v>
      </c>
      <c r="G685" s="1" t="s">
        <v>18</v>
      </c>
      <c r="H685" s="1" t="s">
        <v>19</v>
      </c>
      <c r="I685" s="1" t="s">
        <v>20</v>
      </c>
      <c r="J685" s="1" t="s">
        <v>3124</v>
      </c>
      <c r="K685" s="1" t="s">
        <v>22</v>
      </c>
      <c r="L685" s="1" t="str">
        <f>HYPERLINK("https://files.afu.se/Downloads/Transcripts/Skeptic%20Zone%20(Richard%20Saunders)/2016 07 09 - skepticzonepodcast - The Skeptic Zone %23271 - 28.Dec.2013_OcNH9gGExi0 - transcript (automated).pdf","Transcript Link")</f>
        <v>Transcript Link</v>
      </c>
      <c r="M685" s="2" t="str">
        <f>HYPERLINK("https://files.afu.se/Downloads/Transcripts/Skeptic%20Zone%20(Richard%20Saunders)/2016 07 09 - skepticzonepodcast - The Skeptic Zone %23271 - 28.Dec.2013_OcNH9gGExi0 - transcript (automated).pdf","Transcript Link")</f>
        <v>Transcript Link</v>
      </c>
    </row>
    <row r="686" ht="409.5" spans="1:13">
      <c r="A686" s="1" t="s">
        <v>2756</v>
      </c>
      <c r="B686" s="1" t="s">
        <v>13</v>
      </c>
      <c r="C686" s="4" t="s">
        <v>3125</v>
      </c>
      <c r="D686" s="1" t="s">
        <v>3126</v>
      </c>
      <c r="E686" s="1" t="s">
        <v>3127</v>
      </c>
      <c r="F686" s="4" t="s">
        <v>17</v>
      </c>
      <c r="G686" s="1" t="s">
        <v>18</v>
      </c>
      <c r="H686" s="1" t="s">
        <v>19</v>
      </c>
      <c r="I686" s="1" t="s">
        <v>20</v>
      </c>
      <c r="J686" s="1" t="s">
        <v>3128</v>
      </c>
      <c r="K686" s="1" t="s">
        <v>22</v>
      </c>
      <c r="L686" s="1" t="str">
        <f>HYPERLINK("https://files.afu.se/Downloads/Transcripts/Skeptic%20Zone%20(Richard%20Saunders)/2016 07 09 - skepticzonepodcast - The Skeptic Zone %23295 - 15.June.2014_jbPZqShwHqQ - transcript (automated).pdf","Transcript Link")</f>
        <v>Transcript Link</v>
      </c>
      <c r="M686" s="2" t="str">
        <f>HYPERLINK("https://files.afu.se/Downloads/Transcripts/Skeptic%20Zone%20(Richard%20Saunders)/2016 07 09 - skepticzonepodcast - The Skeptic Zone %23295 - 15.June.2014_jbPZqShwHqQ - transcript (automated).pdf","Transcript Link")</f>
        <v>Transcript Link</v>
      </c>
    </row>
    <row r="687" ht="375" spans="1:13">
      <c r="A687" s="1" t="s">
        <v>2756</v>
      </c>
      <c r="B687" s="1" t="s">
        <v>13</v>
      </c>
      <c r="C687" s="4" t="s">
        <v>3129</v>
      </c>
      <c r="D687" s="1" t="s">
        <v>3130</v>
      </c>
      <c r="E687" s="1" t="s">
        <v>3131</v>
      </c>
      <c r="F687" s="4" t="s">
        <v>17</v>
      </c>
      <c r="G687" s="1" t="s">
        <v>18</v>
      </c>
      <c r="H687" s="1" t="s">
        <v>19</v>
      </c>
      <c r="I687" s="1" t="s">
        <v>20</v>
      </c>
      <c r="J687" s="1" t="s">
        <v>3132</v>
      </c>
      <c r="K687" s="1" t="s">
        <v>22</v>
      </c>
      <c r="L687" s="1" t="str">
        <f>HYPERLINK("https://files.afu.se/Downloads/Transcripts/Skeptic%20Zone%20(Richard%20Saunders)/2016 07 09 - skepticzonepodcast - The Skeptic Zone %23255 - 8.Sep.2013_tGWVky1tJkY - transcript (automated).pdf","Transcript Link")</f>
        <v>Transcript Link</v>
      </c>
      <c r="M687" s="2" t="str">
        <f>HYPERLINK("https://files.afu.se/Downloads/Transcripts/Skeptic%20Zone%20(Richard%20Saunders)/2016 07 09 - skepticzonepodcast - The Skeptic Zone %23255 - 8.Sep.2013_tGWVky1tJkY - transcript (automated).pdf","Transcript Link")</f>
        <v>Transcript Link</v>
      </c>
    </row>
    <row r="688" ht="409.5" spans="1:13">
      <c r="A688" s="1" t="s">
        <v>2756</v>
      </c>
      <c r="B688" s="1" t="s">
        <v>13</v>
      </c>
      <c r="C688" s="4" t="s">
        <v>3133</v>
      </c>
      <c r="D688" s="1" t="s">
        <v>3134</v>
      </c>
      <c r="E688" s="1" t="s">
        <v>3135</v>
      </c>
      <c r="F688" s="4" t="s">
        <v>17</v>
      </c>
      <c r="G688" s="1" t="s">
        <v>18</v>
      </c>
      <c r="H688" s="1" t="s">
        <v>19</v>
      </c>
      <c r="I688" s="1" t="s">
        <v>20</v>
      </c>
      <c r="J688" s="1" t="s">
        <v>3136</v>
      </c>
      <c r="K688" s="1" t="s">
        <v>22</v>
      </c>
      <c r="L688" s="1" t="str">
        <f>HYPERLINK("https://files.afu.se/Downloads/Transcripts/Skeptic%20Zone%20(Richard%20Saunders)/2016 07 09 - skepticzonepodcast - The Skeptic Zone %23282 - 16.March.2014_vHRe5OecmKY - transcript (automated).pdf","Transcript Link")</f>
        <v>Transcript Link</v>
      </c>
      <c r="M688" s="2" t="str">
        <f>HYPERLINK("https://files.afu.se/Downloads/Transcripts/Skeptic%20Zone%20(Richard%20Saunders)/2016 07 09 - skepticzonepodcast - The Skeptic Zone %23282 - 16.March.2014_vHRe5OecmKY - transcript (automated).pdf","Transcript Link")</f>
        <v>Transcript Link</v>
      </c>
    </row>
    <row r="689" ht="375" spans="1:13">
      <c r="A689" s="1" t="s">
        <v>2756</v>
      </c>
      <c r="B689" s="1" t="s">
        <v>13</v>
      </c>
      <c r="C689" s="4" t="s">
        <v>3137</v>
      </c>
      <c r="D689" s="1" t="s">
        <v>3138</v>
      </c>
      <c r="E689" s="1" t="s">
        <v>3139</v>
      </c>
      <c r="F689" s="4" t="s">
        <v>17</v>
      </c>
      <c r="G689" s="1" t="s">
        <v>18</v>
      </c>
      <c r="H689" s="1" t="s">
        <v>19</v>
      </c>
      <c r="I689" s="1" t="s">
        <v>20</v>
      </c>
      <c r="J689" s="1" t="s">
        <v>3140</v>
      </c>
      <c r="K689" s="1" t="s">
        <v>22</v>
      </c>
      <c r="L689" s="1" t="str">
        <f>HYPERLINK("https://files.afu.se/Downloads/Transcripts/Skeptic%20Zone%20(Richard%20Saunders)/2016 07 09 - skepticzonepodcast - The Skeptic Zone %23296 - 22.June.2014_V_WgCJUPk8g - transcript (automated).pdf","Transcript Link")</f>
        <v>Transcript Link</v>
      </c>
      <c r="M689" s="2" t="str">
        <f>HYPERLINK("https://files.afu.se/Downloads/Transcripts/Skeptic%20Zone%20(Richard%20Saunders)/2016 07 09 - skepticzonepodcast - The Skeptic Zone %23296 - 22.June.2014_V_WgCJUPk8g - transcript (automated).pdf","Transcript Link")</f>
        <v>Transcript Link</v>
      </c>
    </row>
    <row r="690" ht="375" spans="1:13">
      <c r="A690" s="1" t="s">
        <v>2756</v>
      </c>
      <c r="B690" s="1" t="s">
        <v>13</v>
      </c>
      <c r="C690" s="4" t="s">
        <v>3141</v>
      </c>
      <c r="D690" s="1" t="s">
        <v>3142</v>
      </c>
      <c r="E690" s="1" t="s">
        <v>3143</v>
      </c>
      <c r="F690" s="4" t="s">
        <v>17</v>
      </c>
      <c r="G690" s="1" t="s">
        <v>18</v>
      </c>
      <c r="H690" s="1" t="s">
        <v>19</v>
      </c>
      <c r="I690" s="1" t="s">
        <v>20</v>
      </c>
      <c r="J690" s="1" t="s">
        <v>3144</v>
      </c>
      <c r="K690" s="1" t="s">
        <v>22</v>
      </c>
      <c r="L690" s="1" t="str">
        <f>HYPERLINK("https://files.afu.se/Downloads/Transcripts/Skeptic%20Zone%20(Richard%20Saunders)/2016 07 09 - skepticzonepodcast - The Skeptic Zone %23254 - 1.Sep.2013_JGDeuRCIO4Q - transcript (automated).pdf","Transcript Link")</f>
        <v>Transcript Link</v>
      </c>
      <c r="M690" s="2" t="str">
        <f>HYPERLINK("https://files.afu.se/Downloads/Transcripts/Skeptic%20Zone%20(Richard%20Saunders)/2016 07 09 - skepticzonepodcast - The Skeptic Zone %23254 - 1.Sep.2013_JGDeuRCIO4Q - transcript (automated).pdf","Transcript Link")</f>
        <v>Transcript Link</v>
      </c>
    </row>
    <row r="691" ht="409.5" spans="1:13">
      <c r="A691" s="1" t="s">
        <v>2756</v>
      </c>
      <c r="B691" s="1" t="s">
        <v>13</v>
      </c>
      <c r="C691" s="4" t="s">
        <v>3145</v>
      </c>
      <c r="D691" s="1" t="s">
        <v>3146</v>
      </c>
      <c r="E691" s="1" t="s">
        <v>3147</v>
      </c>
      <c r="F691" s="4" t="s">
        <v>17</v>
      </c>
      <c r="G691" s="1" t="s">
        <v>18</v>
      </c>
      <c r="H691" s="1" t="s">
        <v>19</v>
      </c>
      <c r="I691" s="1" t="s">
        <v>20</v>
      </c>
      <c r="J691" s="1" t="s">
        <v>3148</v>
      </c>
      <c r="K691" s="1" t="s">
        <v>22</v>
      </c>
      <c r="L691" s="1" t="str">
        <f>HYPERLINK("https://files.afu.se/Downloads/Transcripts/Skeptic%20Zone%20(Richard%20Saunders)/2016 07 09 - skepticzonepodcast - The Skeptic Zone %23300 - 20.July.2014_CzpxoVXa9zk - transcript (automated).pdf","Transcript Link")</f>
        <v>Transcript Link</v>
      </c>
      <c r="M691" s="2" t="str">
        <f>HYPERLINK("https://files.afu.se/Downloads/Transcripts/Skeptic%20Zone%20(Richard%20Saunders)/2016 07 09 - skepticzonepodcast - The Skeptic Zone %23300 - 20.July.2014_CzpxoVXa9zk - transcript (automated).pdf","Transcript Link")</f>
        <v>Transcript Link</v>
      </c>
    </row>
    <row r="692" ht="409.5" spans="1:13">
      <c r="A692" s="1" t="s">
        <v>2756</v>
      </c>
      <c r="B692" s="1" t="s">
        <v>13</v>
      </c>
      <c r="C692" s="4" t="s">
        <v>3149</v>
      </c>
      <c r="D692" s="1" t="s">
        <v>3150</v>
      </c>
      <c r="E692" s="1" t="s">
        <v>3151</v>
      </c>
      <c r="F692" s="4" t="s">
        <v>17</v>
      </c>
      <c r="G692" s="1" t="s">
        <v>18</v>
      </c>
      <c r="H692" s="1" t="s">
        <v>19</v>
      </c>
      <c r="I692" s="1" t="s">
        <v>20</v>
      </c>
      <c r="J692" s="1" t="s">
        <v>3152</v>
      </c>
      <c r="K692" s="1" t="s">
        <v>22</v>
      </c>
      <c r="L692" s="1" t="str">
        <f>HYPERLINK("https://files.afu.se/Downloads/Transcripts/Skeptic%20Zone%20(Richard%20Saunders)/2016 07 09 - skepticzonepodcast - The Skeptic Zone %23302 - 3.Aug.2014_I2SogNQeqcE - transcript (automated).pdf","Transcript Link")</f>
        <v>Transcript Link</v>
      </c>
      <c r="M692" s="2" t="str">
        <f>HYPERLINK("https://files.afu.se/Downloads/Transcripts/Skeptic%20Zone%20(Richard%20Saunders)/2016 07 09 - skepticzonepodcast - The Skeptic Zone %23302 - 3.Aug.2014_I2SogNQeqcE - transcript (automated).pdf","Transcript Link")</f>
        <v>Transcript Link</v>
      </c>
    </row>
    <row r="693" ht="375" spans="1:13">
      <c r="A693" s="1" t="s">
        <v>2756</v>
      </c>
      <c r="B693" s="1" t="s">
        <v>13</v>
      </c>
      <c r="C693" s="4" t="s">
        <v>3153</v>
      </c>
      <c r="D693" s="1" t="s">
        <v>3154</v>
      </c>
      <c r="E693" s="1" t="s">
        <v>3155</v>
      </c>
      <c r="F693" s="4" t="s">
        <v>17</v>
      </c>
      <c r="G693" s="1" t="s">
        <v>18</v>
      </c>
      <c r="H693" s="1" t="s">
        <v>19</v>
      </c>
      <c r="I693" s="1" t="s">
        <v>20</v>
      </c>
      <c r="J693" s="1" t="s">
        <v>3156</v>
      </c>
      <c r="K693" s="1" t="s">
        <v>22</v>
      </c>
      <c r="L693" s="1" t="str">
        <f>HYPERLINK("https://files.afu.se/Downloads/Transcripts/Skeptic%20Zone%20(Richard%20Saunders)/2016 07 09 - skepticzonepodcast - The Skeptic Zone %23301 - 27.July.2014_cidWXAWcK4o - transcript (automated).pdf","Transcript Link")</f>
        <v>Transcript Link</v>
      </c>
      <c r="M693" s="2" t="str">
        <f>HYPERLINK("https://files.afu.se/Downloads/Transcripts/Skeptic%20Zone%20(Richard%20Saunders)/2016 07 09 - skepticzonepodcast - The Skeptic Zone %23301 - 27.July.2014_cidWXAWcK4o - transcript (automated).pdf","Transcript Link")</f>
        <v>Transcript Link</v>
      </c>
    </row>
    <row r="694" ht="330" spans="1:13">
      <c r="A694" s="1" t="s">
        <v>2756</v>
      </c>
      <c r="B694" s="1" t="s">
        <v>13</v>
      </c>
      <c r="C694" s="4" t="s">
        <v>3157</v>
      </c>
      <c r="D694" s="1" t="s">
        <v>3158</v>
      </c>
      <c r="E694" s="1" t="s">
        <v>3159</v>
      </c>
      <c r="F694" s="4" t="s">
        <v>17</v>
      </c>
      <c r="G694" s="1" t="s">
        <v>18</v>
      </c>
      <c r="H694" s="1" t="s">
        <v>19</v>
      </c>
      <c r="I694" s="1" t="s">
        <v>20</v>
      </c>
      <c r="J694" s="1" t="s">
        <v>3160</v>
      </c>
      <c r="K694" s="1" t="s">
        <v>22</v>
      </c>
      <c r="L694" s="1" t="str">
        <f>HYPERLINK("https://files.afu.se/Downloads/Transcripts/Skeptic%20Zone%20(Richard%20Saunders)/2016 07 09 - skepticzonepodcast - The Skeptic Zone %23322 - 21.Dec.2014_-wncjHFMuDA - transcript (automated).pdf","Transcript Link")</f>
        <v>Transcript Link</v>
      </c>
      <c r="M694" s="2" t="str">
        <f>HYPERLINK("https://files.afu.se/Downloads/Transcripts/Skeptic%20Zone%20(Richard%20Saunders)/2016 07 09 - skepticzonepodcast - The Skeptic Zone %23322 - 21.Dec.2014_-wncjHFMuDA - transcript (automated).pdf","Transcript Link")</f>
        <v>Transcript Link</v>
      </c>
    </row>
    <row r="695" ht="300" spans="1:13">
      <c r="A695" s="1" t="s">
        <v>2756</v>
      </c>
      <c r="B695" s="1" t="s">
        <v>13</v>
      </c>
      <c r="C695" s="4" t="s">
        <v>3161</v>
      </c>
      <c r="D695" s="1" t="s">
        <v>3162</v>
      </c>
      <c r="E695" s="1" t="s">
        <v>3163</v>
      </c>
      <c r="F695" s="4" t="s">
        <v>17</v>
      </c>
      <c r="G695" s="1" t="s">
        <v>18</v>
      </c>
      <c r="H695" s="1" t="s">
        <v>19</v>
      </c>
      <c r="I695" s="1" t="s">
        <v>20</v>
      </c>
      <c r="J695" s="1" t="s">
        <v>3164</v>
      </c>
      <c r="K695" s="1" t="s">
        <v>22</v>
      </c>
      <c r="L695" s="1" t="str">
        <f>HYPERLINK("https://files.afu.se/Downloads/Transcripts/Skeptic%20Zone%20(Richard%20Saunders)/2016 07 09 - skepticzonepodcast - The Skeptic Zone %23326 - 17.Jan.2015_pi6anYLYegs - transcript (automated).pdf","Transcript Link")</f>
        <v>Transcript Link</v>
      </c>
      <c r="M695" s="2" t="str">
        <f>HYPERLINK("https://files.afu.se/Downloads/Transcripts/Skeptic%20Zone%20(Richard%20Saunders)/2016 07 09 - skepticzonepodcast - The Skeptic Zone %23326 - 17.Jan.2015_pi6anYLYegs - transcript (automated).pdf","Transcript Link")</f>
        <v>Transcript Link</v>
      </c>
    </row>
    <row r="696" ht="409.5" spans="1:13">
      <c r="A696" s="1" t="s">
        <v>2756</v>
      </c>
      <c r="B696" s="1" t="s">
        <v>13</v>
      </c>
      <c r="C696" s="4" t="s">
        <v>3165</v>
      </c>
      <c r="D696" s="1" t="s">
        <v>3166</v>
      </c>
      <c r="E696" s="1" t="s">
        <v>3167</v>
      </c>
      <c r="F696" s="4" t="s">
        <v>17</v>
      </c>
      <c r="G696" s="1" t="s">
        <v>18</v>
      </c>
      <c r="H696" s="1" t="s">
        <v>19</v>
      </c>
      <c r="I696" s="1" t="s">
        <v>20</v>
      </c>
      <c r="J696" s="1" t="s">
        <v>3168</v>
      </c>
      <c r="K696" s="1" t="s">
        <v>22</v>
      </c>
      <c r="L696" s="1" t="str">
        <f>HYPERLINK("https://files.afu.se/Downloads/Transcripts/Skeptic%20Zone%20(Richard%20Saunders)/2016 07 09 - skepticzonepodcast - The Skeptic Zone %23314 - 26.Oct.2014_Mj9CkyirXOE - transcript (automated).pdf","Transcript Link")</f>
        <v>Transcript Link</v>
      </c>
      <c r="M696" s="2" t="str">
        <f>HYPERLINK("https://files.afu.se/Downloads/Transcripts/Skeptic%20Zone%20(Richard%20Saunders)/2016 07 09 - skepticzonepodcast - The Skeptic Zone %23314 - 26.Oct.2014_Mj9CkyirXOE - transcript (automated).pdf","Transcript Link")</f>
        <v>Transcript Link</v>
      </c>
    </row>
    <row r="697" ht="360" spans="1:13">
      <c r="A697" s="1" t="s">
        <v>2756</v>
      </c>
      <c r="B697" s="1" t="s">
        <v>13</v>
      </c>
      <c r="C697" s="4" t="s">
        <v>3169</v>
      </c>
      <c r="D697" s="1" t="s">
        <v>3170</v>
      </c>
      <c r="E697" s="1" t="s">
        <v>3171</v>
      </c>
      <c r="F697" s="4" t="s">
        <v>17</v>
      </c>
      <c r="G697" s="1" t="s">
        <v>18</v>
      </c>
      <c r="H697" s="1" t="s">
        <v>19</v>
      </c>
      <c r="I697" s="1" t="s">
        <v>20</v>
      </c>
      <c r="J697" s="1" t="s">
        <v>3172</v>
      </c>
      <c r="K697" s="1" t="s">
        <v>22</v>
      </c>
      <c r="L697" s="1" t="str">
        <f>HYPERLINK("https://files.afu.se/Downloads/Transcripts/Skeptic%20Zone%20(Richard%20Saunders)/2016 07 09 - skepticzonepodcast - The Skeptic Zone %23341 - 3.May.2015_EnEAHCkkNQI - transcript (automated).pdf","Transcript Link")</f>
        <v>Transcript Link</v>
      </c>
      <c r="M697" s="2" t="str">
        <f>HYPERLINK("https://files.afu.se/Downloads/Transcripts/Skeptic%20Zone%20(Richard%20Saunders)/2016 07 09 - skepticzonepodcast - The Skeptic Zone %23341 - 3.May.2015_EnEAHCkkNQI - transcript (automated).pdf","Transcript Link")</f>
        <v>Transcript Link</v>
      </c>
    </row>
    <row r="698" ht="405" spans="1:13">
      <c r="A698" s="1" t="s">
        <v>2756</v>
      </c>
      <c r="B698" s="1" t="s">
        <v>13</v>
      </c>
      <c r="C698" s="4" t="s">
        <v>3173</v>
      </c>
      <c r="D698" s="1" t="s">
        <v>3174</v>
      </c>
      <c r="E698" s="1" t="s">
        <v>3175</v>
      </c>
      <c r="F698" s="4" t="s">
        <v>17</v>
      </c>
      <c r="G698" s="1" t="s">
        <v>18</v>
      </c>
      <c r="H698" s="1" t="s">
        <v>19</v>
      </c>
      <c r="I698" s="1" t="s">
        <v>20</v>
      </c>
      <c r="J698" s="1" t="s">
        <v>3176</v>
      </c>
      <c r="K698" s="1" t="s">
        <v>22</v>
      </c>
      <c r="L698" s="1" t="str">
        <f>HYPERLINK("https://files.afu.se/Downloads/Transcripts/Skeptic%20Zone%20(Richard%20Saunders)/2016 07 09 - skepticzonepodcast - The Skeptic Zone %23346 - 7.June.2015_KNufStCsnac - transcript (automated).pdf","Transcript Link")</f>
        <v>Transcript Link</v>
      </c>
      <c r="M698" s="2" t="str">
        <f>HYPERLINK("https://files.afu.se/Downloads/Transcripts/Skeptic%20Zone%20(Richard%20Saunders)/2016 07 09 - skepticzonepodcast - The Skeptic Zone %23346 - 7.June.2015_KNufStCsnac - transcript (automated).pdf","Transcript Link")</f>
        <v>Transcript Link</v>
      </c>
    </row>
    <row r="699" ht="390" spans="1:13">
      <c r="A699" s="1" t="s">
        <v>2756</v>
      </c>
      <c r="B699" s="1" t="s">
        <v>13</v>
      </c>
      <c r="C699" s="4" t="s">
        <v>3177</v>
      </c>
      <c r="D699" s="1" t="s">
        <v>3178</v>
      </c>
      <c r="E699" s="1" t="s">
        <v>3179</v>
      </c>
      <c r="F699" s="4" t="s">
        <v>17</v>
      </c>
      <c r="G699" s="1" t="s">
        <v>18</v>
      </c>
      <c r="H699" s="1" t="s">
        <v>19</v>
      </c>
      <c r="I699" s="1" t="s">
        <v>20</v>
      </c>
      <c r="J699" s="1" t="s">
        <v>3180</v>
      </c>
      <c r="K699" s="1" t="s">
        <v>22</v>
      </c>
      <c r="L699" s="1" t="str">
        <f>HYPERLINK("https://files.afu.se/Downloads/Transcripts/Skeptic%20Zone%20(Richard%20Saunders)/2016 07 09 - skepticzonepodcast - The Skeptic Zone %23321 - 14.Dec.2014_kvYacFjZBkk - transcript (automated).pdf","Transcript Link")</f>
        <v>Transcript Link</v>
      </c>
      <c r="M699" s="2" t="str">
        <f>HYPERLINK("https://files.afu.se/Downloads/Transcripts/Skeptic%20Zone%20(Richard%20Saunders)/2016 07 09 - skepticzonepodcast - The Skeptic Zone %23321 - 14.Dec.2014_kvYacFjZBkk - transcript (automated).pdf","Transcript Link")</f>
        <v>Transcript Link</v>
      </c>
    </row>
    <row r="700" ht="345" spans="1:13">
      <c r="A700" s="1" t="s">
        <v>2756</v>
      </c>
      <c r="B700" s="1" t="s">
        <v>13</v>
      </c>
      <c r="C700" s="4" t="s">
        <v>3181</v>
      </c>
      <c r="D700" s="1" t="s">
        <v>3182</v>
      </c>
      <c r="E700" s="1" t="s">
        <v>3183</v>
      </c>
      <c r="F700" s="4" t="s">
        <v>17</v>
      </c>
      <c r="G700" s="1" t="s">
        <v>18</v>
      </c>
      <c r="H700" s="1" t="s">
        <v>19</v>
      </c>
      <c r="I700" s="1" t="s">
        <v>20</v>
      </c>
      <c r="J700" s="1" t="s">
        <v>3184</v>
      </c>
      <c r="K700" s="1" t="s">
        <v>22</v>
      </c>
      <c r="L700" s="1" t="str">
        <f>HYPERLINK("https://files.afu.se/Downloads/Transcripts/Skeptic%20Zone%20(Richard%20Saunders)/2016 07 09 - skepticzonepodcast - The Skeptic Zone %23307 - 7.Sept.2014_YU-qhWqYdU0 - transcript (automated).pdf","Transcript Link")</f>
        <v>Transcript Link</v>
      </c>
      <c r="M700" s="2" t="str">
        <f>HYPERLINK("https://files.afu.se/Downloads/Transcripts/Skeptic%20Zone%20(Richard%20Saunders)/2016 07 09 - skepticzonepodcast - The Skeptic Zone %23307 - 7.Sept.2014_YU-qhWqYdU0 - transcript (automated).pdf","Transcript Link")</f>
        <v>Transcript Link</v>
      </c>
    </row>
    <row r="701" ht="409.5" spans="1:13">
      <c r="A701" s="1" t="s">
        <v>2756</v>
      </c>
      <c r="B701" s="1" t="s">
        <v>13</v>
      </c>
      <c r="C701" s="4" t="s">
        <v>3185</v>
      </c>
      <c r="D701" s="1" t="s">
        <v>3186</v>
      </c>
      <c r="E701" s="1" t="s">
        <v>3187</v>
      </c>
      <c r="F701" s="4" t="s">
        <v>17</v>
      </c>
      <c r="G701" s="1" t="s">
        <v>18</v>
      </c>
      <c r="H701" s="1" t="s">
        <v>19</v>
      </c>
      <c r="I701" s="1" t="s">
        <v>20</v>
      </c>
      <c r="J701" s="1" t="s">
        <v>3188</v>
      </c>
      <c r="K701" s="1" t="s">
        <v>22</v>
      </c>
      <c r="L701" s="1" t="str">
        <f>HYPERLINK("https://files.afu.se/Downloads/Transcripts/Skeptic%20Zone%20(Richard%20Saunders)/2016 07 09 - skepticzonepodcast - The Skeptic Zone %23329 - 8.Feb.2015_9FHkAKCM8yw - transcript (automated).pdf","Transcript Link")</f>
        <v>Transcript Link</v>
      </c>
      <c r="M701" s="2" t="str">
        <f>HYPERLINK("https://files.afu.se/Downloads/Transcripts/Skeptic%20Zone%20(Richard%20Saunders)/2016 07 09 - skepticzonepodcast - The Skeptic Zone %23329 - 8.Feb.2015_9FHkAKCM8yw - transcript (automated).pdf","Transcript Link")</f>
        <v>Transcript Link</v>
      </c>
    </row>
    <row r="702" ht="315" spans="1:13">
      <c r="A702" s="1" t="s">
        <v>2756</v>
      </c>
      <c r="B702" s="1" t="s">
        <v>13</v>
      </c>
      <c r="C702" s="4" t="s">
        <v>3189</v>
      </c>
      <c r="D702" s="1" t="s">
        <v>3190</v>
      </c>
      <c r="E702" s="1" t="s">
        <v>3191</v>
      </c>
      <c r="F702" s="4" t="s">
        <v>17</v>
      </c>
      <c r="G702" s="1" t="s">
        <v>18</v>
      </c>
      <c r="H702" s="1" t="s">
        <v>19</v>
      </c>
      <c r="I702" s="1" t="s">
        <v>20</v>
      </c>
      <c r="J702" s="1" t="s">
        <v>3192</v>
      </c>
      <c r="K702" s="1" t="s">
        <v>22</v>
      </c>
      <c r="L702" s="1" t="str">
        <f>HYPERLINK("https://files.afu.se/Downloads/Transcripts/Skeptic%20Zone%20(Richard%20Saunders)/2016 07 09 - skepticzonepodcast - The Skeptic Zone %23336 - 29.Mar.2015_BQ1WdsDflyk - transcript (automated).pdf","Transcript Link")</f>
        <v>Transcript Link</v>
      </c>
      <c r="M702" s="2" t="str">
        <f>HYPERLINK("https://files.afu.se/Downloads/Transcripts/Skeptic%20Zone%20(Richard%20Saunders)/2016 07 09 - skepticzonepodcast - The Skeptic Zone %23336 - 29.Mar.2015_BQ1WdsDflyk - transcript (automated).pdf","Transcript Link")</f>
        <v>Transcript Link</v>
      </c>
    </row>
    <row r="703" ht="270" spans="1:13">
      <c r="A703" s="1" t="s">
        <v>2756</v>
      </c>
      <c r="B703" s="1" t="s">
        <v>13</v>
      </c>
      <c r="C703" s="4" t="s">
        <v>3193</v>
      </c>
      <c r="D703" s="1" t="s">
        <v>3194</v>
      </c>
      <c r="E703" s="1" t="s">
        <v>3195</v>
      </c>
      <c r="F703" s="4" t="s">
        <v>17</v>
      </c>
      <c r="G703" s="1" t="s">
        <v>18</v>
      </c>
      <c r="H703" s="1" t="s">
        <v>19</v>
      </c>
      <c r="I703" s="1" t="s">
        <v>20</v>
      </c>
      <c r="J703" s="1" t="s">
        <v>3196</v>
      </c>
      <c r="K703" s="1" t="s">
        <v>22</v>
      </c>
      <c r="L703" s="1" t="str">
        <f>HYPERLINK("https://files.afu.se/Downloads/Transcripts/Skeptic%20Zone%20(Richard%20Saunders)/2016 07 09 - skepticzonepodcast - The Skeptic Zone %23312 - 12.Oct.2014_13UHGbasmcQ - transcript (automated).pdf","Transcript Link")</f>
        <v>Transcript Link</v>
      </c>
      <c r="M703" s="2" t="str">
        <f>HYPERLINK("https://files.afu.se/Downloads/Transcripts/Skeptic%20Zone%20(Richard%20Saunders)/2016 07 09 - skepticzonepodcast - The Skeptic Zone %23312 - 12.Oct.2014_13UHGbasmcQ - transcript (automated).pdf","Transcript Link")</f>
        <v>Transcript Link</v>
      </c>
    </row>
    <row r="704" ht="165" spans="1:13">
      <c r="A704" s="1" t="s">
        <v>2756</v>
      </c>
      <c r="B704" s="1" t="s">
        <v>13</v>
      </c>
      <c r="C704" s="4" t="s">
        <v>3197</v>
      </c>
      <c r="D704" s="1" t="s">
        <v>3198</v>
      </c>
      <c r="E704" s="1" t="s">
        <v>3199</v>
      </c>
      <c r="F704" s="4" t="s">
        <v>17</v>
      </c>
      <c r="G704" s="1" t="s">
        <v>18</v>
      </c>
      <c r="H704" s="1" t="s">
        <v>19</v>
      </c>
      <c r="I704" s="1" t="s">
        <v>20</v>
      </c>
      <c r="J704" s="1" t="s">
        <v>3200</v>
      </c>
      <c r="K704" s="1" t="s">
        <v>22</v>
      </c>
      <c r="L704" s="1" t="str">
        <f>HYPERLINK("https://files.afu.se/Downloads/Transcripts/Skeptic%20Zone%20(Richard%20Saunders)/2016 07 09 - skepticzonepodcast - The Skeptic Zone %23324 - 4.Jan.2015_UmpxjSemgqg - transcript (automated).pdf","Transcript Link")</f>
        <v>Transcript Link</v>
      </c>
      <c r="M704" s="2" t="str">
        <f>HYPERLINK("https://files.afu.se/Downloads/Transcripts/Skeptic%20Zone%20(Richard%20Saunders)/2016 07 09 - skepticzonepodcast - The Skeptic Zone %23324 - 4.Jan.2015_UmpxjSemgqg - transcript (automated).pdf","Transcript Link")</f>
        <v>Transcript Link</v>
      </c>
    </row>
    <row r="705" ht="375" spans="1:13">
      <c r="A705" s="1" t="s">
        <v>2756</v>
      </c>
      <c r="B705" s="1" t="s">
        <v>13</v>
      </c>
      <c r="C705" s="4" t="s">
        <v>3201</v>
      </c>
      <c r="D705" s="1" t="s">
        <v>3202</v>
      </c>
      <c r="E705" s="1" t="s">
        <v>3203</v>
      </c>
      <c r="F705" s="4" t="s">
        <v>17</v>
      </c>
      <c r="G705" s="1" t="s">
        <v>18</v>
      </c>
      <c r="H705" s="1" t="s">
        <v>19</v>
      </c>
      <c r="I705" s="1" t="s">
        <v>20</v>
      </c>
      <c r="J705" s="1" t="s">
        <v>3204</v>
      </c>
      <c r="K705" s="1" t="s">
        <v>22</v>
      </c>
      <c r="L705" s="1" t="str">
        <f>HYPERLINK("https://files.afu.se/Downloads/Transcripts/Skeptic%20Zone%20(Richard%20Saunders)/2016 07 09 - skepticzonepodcast - The Skeptic Zone %23311 - 5.Oct.2014_UznBZktKReQ - transcript (automated).pdf","Transcript Link")</f>
        <v>Transcript Link</v>
      </c>
      <c r="M705" s="2" t="str">
        <f>HYPERLINK("https://files.afu.se/Downloads/Transcripts/Skeptic%20Zone%20(Richard%20Saunders)/2016 07 09 - skepticzonepodcast - The Skeptic Zone %23311 - 5.Oct.2014_UznBZktKReQ - transcript (automated).pdf","Transcript Link")</f>
        <v>Transcript Link</v>
      </c>
    </row>
    <row r="706" ht="409.5" spans="1:13">
      <c r="A706" s="1" t="s">
        <v>2756</v>
      </c>
      <c r="B706" s="1" t="s">
        <v>13</v>
      </c>
      <c r="C706" s="4" t="s">
        <v>3205</v>
      </c>
      <c r="D706" s="1" t="s">
        <v>3206</v>
      </c>
      <c r="E706" s="1" t="s">
        <v>3207</v>
      </c>
      <c r="F706" s="4" t="s">
        <v>17</v>
      </c>
      <c r="G706" s="1" t="s">
        <v>18</v>
      </c>
      <c r="H706" s="1" t="s">
        <v>19</v>
      </c>
      <c r="I706" s="1" t="s">
        <v>20</v>
      </c>
      <c r="J706" s="1" t="s">
        <v>3208</v>
      </c>
      <c r="K706" s="1" t="s">
        <v>22</v>
      </c>
      <c r="L706" s="1" t="str">
        <f>HYPERLINK("https://files.afu.se/Downloads/Transcripts/Skeptic%20Zone%20(Richard%20Saunders)/2016 07 09 - skepticzonepodcast - The Skeptic Zone %23345 - 31.May.2015_aeG5JolAHpo - transcript (automated).pdf","Transcript Link")</f>
        <v>Transcript Link</v>
      </c>
      <c r="M706" s="2" t="str">
        <f>HYPERLINK("https://files.afu.se/Downloads/Transcripts/Skeptic%20Zone%20(Richard%20Saunders)/2016 07 09 - skepticzonepodcast - The Skeptic Zone %23345 - 31.May.2015_aeG5JolAHpo - transcript (automated).pdf","Transcript Link")</f>
        <v>Transcript Link</v>
      </c>
    </row>
    <row r="707" ht="180" spans="1:13">
      <c r="A707" s="1" t="s">
        <v>2756</v>
      </c>
      <c r="B707" s="1" t="s">
        <v>13</v>
      </c>
      <c r="C707" s="4" t="s">
        <v>3209</v>
      </c>
      <c r="D707" s="1" t="s">
        <v>3210</v>
      </c>
      <c r="E707" s="1" t="s">
        <v>3211</v>
      </c>
      <c r="F707" s="4" t="s">
        <v>17</v>
      </c>
      <c r="G707" s="1" t="s">
        <v>18</v>
      </c>
      <c r="H707" s="1" t="s">
        <v>19</v>
      </c>
      <c r="I707" s="1" t="s">
        <v>20</v>
      </c>
      <c r="J707" s="1" t="s">
        <v>3212</v>
      </c>
      <c r="K707" s="1" t="s">
        <v>22</v>
      </c>
      <c r="L707" s="1" t="str">
        <f>HYPERLINK("https://files.afu.se/Downloads/Transcripts/Skeptic%20Zone%20(Richard%20Saunders)/2016 07 09 - skepticzonepodcast - The Skeptic Zone %23306 - 31.Aug.2014_9CHLgqLg-5s - transcript (automated).pdf","Transcript Link")</f>
        <v>Transcript Link</v>
      </c>
      <c r="M707" s="2" t="str">
        <f>HYPERLINK("https://files.afu.se/Downloads/Transcripts/Skeptic%20Zone%20(Richard%20Saunders)/2016 07 09 - skepticzonepodcast - The Skeptic Zone %23306 - 31.Aug.2014_9CHLgqLg-5s - transcript (automated).pdf","Transcript Link")</f>
        <v>Transcript Link</v>
      </c>
    </row>
    <row r="708" ht="360" spans="1:13">
      <c r="A708" s="1" t="s">
        <v>2756</v>
      </c>
      <c r="B708" s="1" t="s">
        <v>13</v>
      </c>
      <c r="C708" s="4" t="s">
        <v>3213</v>
      </c>
      <c r="D708" s="1" t="s">
        <v>3214</v>
      </c>
      <c r="E708" s="1" t="s">
        <v>3215</v>
      </c>
      <c r="F708" s="4" t="s">
        <v>17</v>
      </c>
      <c r="G708" s="1" t="s">
        <v>18</v>
      </c>
      <c r="H708" s="1" t="s">
        <v>19</v>
      </c>
      <c r="I708" s="1" t="s">
        <v>20</v>
      </c>
      <c r="J708" s="1" t="s">
        <v>3216</v>
      </c>
      <c r="K708" s="1" t="s">
        <v>22</v>
      </c>
      <c r="L708" s="1" t="str">
        <f>HYPERLINK("https://files.afu.se/Downloads/Transcripts/Skeptic%20Zone%20(Richard%20Saunders)/2016 07 09 - skepticzonepodcast - The Skeptic Zone %23316 - 9.Nov.2014_lcOq6M3JCQM - transcript (automated).pdf","Transcript Link")</f>
        <v>Transcript Link</v>
      </c>
      <c r="M708" s="2" t="str">
        <f>HYPERLINK("https://files.afu.se/Downloads/Transcripts/Skeptic%20Zone%20(Richard%20Saunders)/2016 07 09 - skepticzonepodcast - The Skeptic Zone %23316 - 9.Nov.2014_lcOq6M3JCQM - transcript (automated).pdf","Transcript Link")</f>
        <v>Transcript Link</v>
      </c>
    </row>
    <row r="709" ht="409.5" spans="1:13">
      <c r="A709" s="1" t="s">
        <v>2756</v>
      </c>
      <c r="B709" s="1" t="s">
        <v>13</v>
      </c>
      <c r="C709" s="4" t="s">
        <v>3217</v>
      </c>
      <c r="D709" s="1" t="s">
        <v>3218</v>
      </c>
      <c r="E709" s="1" t="s">
        <v>3219</v>
      </c>
      <c r="F709" s="4" t="s">
        <v>17</v>
      </c>
      <c r="G709" s="1" t="s">
        <v>18</v>
      </c>
      <c r="H709" s="1" t="s">
        <v>19</v>
      </c>
      <c r="I709" s="1" t="s">
        <v>20</v>
      </c>
      <c r="J709" s="1" t="s">
        <v>3220</v>
      </c>
      <c r="K709" s="1" t="s">
        <v>22</v>
      </c>
      <c r="L709" s="1" t="str">
        <f>HYPERLINK("https://files.afu.se/Downloads/Transcripts/Skeptic%20Zone%20(Richard%20Saunders)/2016 07 09 - skepticzonepodcast - The Skeptic Zone %23350 - 5.July.2015_mKGZ-ZZo9vU - transcript (automated).pdf","Transcript Link")</f>
        <v>Transcript Link</v>
      </c>
      <c r="M709" s="2" t="str">
        <f>HYPERLINK("https://files.afu.se/Downloads/Transcripts/Skeptic%20Zone%20(Richard%20Saunders)/2016 07 09 - skepticzonepodcast - The Skeptic Zone %23350 - 5.July.2015_mKGZ-ZZo9vU - transcript (automated).pdf","Transcript Link")</f>
        <v>Transcript Link</v>
      </c>
    </row>
    <row r="710" ht="285" spans="1:13">
      <c r="A710" s="1" t="s">
        <v>2756</v>
      </c>
      <c r="B710" s="1" t="s">
        <v>13</v>
      </c>
      <c r="C710" s="4" t="s">
        <v>3221</v>
      </c>
      <c r="D710" s="1" t="s">
        <v>3222</v>
      </c>
      <c r="E710" s="1" t="s">
        <v>3223</v>
      </c>
      <c r="F710" s="4" t="s">
        <v>17</v>
      </c>
      <c r="G710" s="1" t="s">
        <v>18</v>
      </c>
      <c r="H710" s="1" t="s">
        <v>19</v>
      </c>
      <c r="I710" s="1" t="s">
        <v>20</v>
      </c>
      <c r="J710" s="1" t="s">
        <v>3224</v>
      </c>
      <c r="K710" s="1" t="s">
        <v>22</v>
      </c>
      <c r="L710" s="1" t="str">
        <f>HYPERLINK("https://files.afu.se/Downloads/Transcripts/Skeptic%20Zone%20(Richard%20Saunders)/2016 07 09 - skepticzonepodcast - The Skeptic Zone %23333 - 8.Mar.2015_qY_JhUvIGbM - transcript (automated).pdf","Transcript Link")</f>
        <v>Transcript Link</v>
      </c>
      <c r="M710" s="2" t="str">
        <f>HYPERLINK("https://files.afu.se/Downloads/Transcripts/Skeptic%20Zone%20(Richard%20Saunders)/2016 07 09 - skepticzonepodcast - The Skeptic Zone %23333 - 8.Mar.2015_qY_JhUvIGbM - transcript (automated).pdf","Transcript Link")</f>
        <v>Transcript Link</v>
      </c>
    </row>
    <row r="711" ht="409.5" spans="1:13">
      <c r="A711" s="1" t="s">
        <v>2756</v>
      </c>
      <c r="B711" s="1" t="s">
        <v>13</v>
      </c>
      <c r="C711" s="4" t="s">
        <v>3225</v>
      </c>
      <c r="D711" s="1" t="s">
        <v>3226</v>
      </c>
      <c r="E711" s="1" t="s">
        <v>3227</v>
      </c>
      <c r="F711" s="4" t="s">
        <v>17</v>
      </c>
      <c r="G711" s="1" t="s">
        <v>18</v>
      </c>
      <c r="H711" s="1" t="s">
        <v>19</v>
      </c>
      <c r="I711" s="1" t="s">
        <v>20</v>
      </c>
      <c r="J711" s="1" t="s">
        <v>3228</v>
      </c>
      <c r="K711" s="1" t="s">
        <v>22</v>
      </c>
      <c r="L711" s="1" t="str">
        <f>HYPERLINK("https://files.afu.se/Downloads/Transcripts/Skeptic%20Zone%20(Richard%20Saunders)/2016 07 09 - skepticzonepodcast - The Skeptic Zone %23310 - 28.Sept.2014_vua3mfWK4qs - transcript (automated).pdf","Transcript Link")</f>
        <v>Transcript Link</v>
      </c>
      <c r="M711" s="2" t="str">
        <f>HYPERLINK("https://files.afu.se/Downloads/Transcripts/Skeptic%20Zone%20(Richard%20Saunders)/2016 07 09 - skepticzonepodcast - The Skeptic Zone %23310 - 28.Sept.2014_vua3mfWK4qs - transcript (automated).pdf","Transcript Link")</f>
        <v>Transcript Link</v>
      </c>
    </row>
    <row r="712" ht="300" spans="1:13">
      <c r="A712" s="1" t="s">
        <v>2756</v>
      </c>
      <c r="B712" s="1" t="s">
        <v>13</v>
      </c>
      <c r="C712" s="4" t="s">
        <v>3229</v>
      </c>
      <c r="D712" s="1" t="s">
        <v>3230</v>
      </c>
      <c r="E712" s="1" t="s">
        <v>3231</v>
      </c>
      <c r="F712" s="4" t="s">
        <v>17</v>
      </c>
      <c r="G712" s="1" t="s">
        <v>18</v>
      </c>
      <c r="H712" s="1" t="s">
        <v>19</v>
      </c>
      <c r="I712" s="1" t="s">
        <v>20</v>
      </c>
      <c r="J712" s="1" t="s">
        <v>3232</v>
      </c>
      <c r="K712" s="1" t="s">
        <v>22</v>
      </c>
      <c r="L712" s="1" t="str">
        <f>HYPERLINK("https://files.afu.se/Downloads/Transcripts/Skeptic%20Zone%20(Richard%20Saunders)/2016 07 09 - skepticzonepodcast - The Skeptic Zone %23327 - 25.Jan.2015_TyZvv5mKpOk - transcript (automated).pdf","Transcript Link")</f>
        <v>Transcript Link</v>
      </c>
      <c r="M712" s="2" t="str">
        <f>HYPERLINK("https://files.afu.se/Downloads/Transcripts/Skeptic%20Zone%20(Richard%20Saunders)/2016 07 09 - skepticzonepodcast - The Skeptic Zone %23327 - 25.Jan.2015_TyZvv5mKpOk - transcript (automated).pdf","Transcript Link")</f>
        <v>Transcript Link</v>
      </c>
    </row>
    <row r="713" ht="375" spans="1:13">
      <c r="A713" s="1" t="s">
        <v>2756</v>
      </c>
      <c r="B713" s="1" t="s">
        <v>13</v>
      </c>
      <c r="C713" s="4" t="s">
        <v>3233</v>
      </c>
      <c r="D713" s="1" t="s">
        <v>3234</v>
      </c>
      <c r="E713" s="1" t="s">
        <v>3235</v>
      </c>
      <c r="F713" s="4" t="s">
        <v>17</v>
      </c>
      <c r="G713" s="1" t="s">
        <v>18</v>
      </c>
      <c r="H713" s="1" t="s">
        <v>19</v>
      </c>
      <c r="I713" s="1" t="s">
        <v>20</v>
      </c>
      <c r="J713" s="1" t="s">
        <v>3236</v>
      </c>
      <c r="K713" s="1" t="s">
        <v>22</v>
      </c>
      <c r="L713" s="1" t="str">
        <f>HYPERLINK("https://files.afu.se/Downloads/Transcripts/Skeptic%20Zone%20(Richard%20Saunders)/2016 07 09 - skepticzonepodcast - The Skeptic Zone %23325 - 11.Jan.2015_OCFDOa93wSc - transcript (automated).pdf","Transcript Link")</f>
        <v>Transcript Link</v>
      </c>
      <c r="M713" s="2" t="str">
        <f>HYPERLINK("https://files.afu.se/Downloads/Transcripts/Skeptic%20Zone%20(Richard%20Saunders)/2016 07 09 - skepticzonepodcast - The Skeptic Zone %23325 - 11.Jan.2015_OCFDOa93wSc - transcript (automated).pdf","Transcript Link")</f>
        <v>Transcript Link</v>
      </c>
    </row>
    <row r="714" ht="409.5" spans="1:13">
      <c r="A714" s="1" t="s">
        <v>2756</v>
      </c>
      <c r="B714" s="1" t="s">
        <v>13</v>
      </c>
      <c r="C714" s="4" t="s">
        <v>3237</v>
      </c>
      <c r="D714" s="1" t="s">
        <v>3238</v>
      </c>
      <c r="E714" s="1" t="s">
        <v>3239</v>
      </c>
      <c r="F714" s="4" t="s">
        <v>17</v>
      </c>
      <c r="G714" s="1" t="s">
        <v>18</v>
      </c>
      <c r="H714" s="1" t="s">
        <v>19</v>
      </c>
      <c r="I714" s="1" t="s">
        <v>20</v>
      </c>
      <c r="J714" s="1" t="s">
        <v>3240</v>
      </c>
      <c r="K714" s="1" t="s">
        <v>22</v>
      </c>
      <c r="L714" s="1" t="str">
        <f>HYPERLINK("https://files.afu.se/Downloads/Transcripts/Skeptic%20Zone%20(Richard%20Saunders)/2016 07 09 - skepticzonepodcast - The Skeptic Zone %23318 - 23.Nov.2014_gc4hrFOwaYM - transcript (automated).pdf","Transcript Link")</f>
        <v>Transcript Link</v>
      </c>
      <c r="M714" s="2" t="str">
        <f>HYPERLINK("https://files.afu.se/Downloads/Transcripts/Skeptic%20Zone%20(Richard%20Saunders)/2016 07 09 - skepticzonepodcast - The Skeptic Zone %23318 - 23.Nov.2014_gc4hrFOwaYM - transcript (automated).pdf","Transcript Link")</f>
        <v>Transcript Link</v>
      </c>
    </row>
    <row r="715" ht="360" spans="1:13">
      <c r="A715" s="1" t="s">
        <v>2756</v>
      </c>
      <c r="B715" s="1" t="s">
        <v>13</v>
      </c>
      <c r="C715" s="4" t="s">
        <v>3241</v>
      </c>
      <c r="D715" s="1" t="s">
        <v>3242</v>
      </c>
      <c r="E715" s="1" t="s">
        <v>3243</v>
      </c>
      <c r="F715" s="4" t="s">
        <v>17</v>
      </c>
      <c r="G715" s="1" t="s">
        <v>18</v>
      </c>
      <c r="H715" s="1" t="s">
        <v>19</v>
      </c>
      <c r="I715" s="1" t="s">
        <v>20</v>
      </c>
      <c r="J715" s="1" t="s">
        <v>3244</v>
      </c>
      <c r="K715" s="1" t="s">
        <v>22</v>
      </c>
      <c r="L715" s="1" t="str">
        <f>HYPERLINK("https://files.afu.se/Downloads/Transcripts/Skeptic%20Zone%20(Richard%20Saunders)/2016 07 09 - skepticzonepodcast - The Skeptic Zone %23343 - 16.May.2015_8vf_IYWVAFc - transcript (automated).pdf","Transcript Link")</f>
        <v>Transcript Link</v>
      </c>
      <c r="M715" s="2" t="str">
        <f>HYPERLINK("https://files.afu.se/Downloads/Transcripts/Skeptic%20Zone%20(Richard%20Saunders)/2016 07 09 - skepticzonepodcast - The Skeptic Zone %23343 - 16.May.2015_8vf_IYWVAFc - transcript (automated).pdf","Transcript Link")</f>
        <v>Transcript Link</v>
      </c>
    </row>
    <row r="716" ht="300" spans="1:13">
      <c r="A716" s="1" t="s">
        <v>2756</v>
      </c>
      <c r="B716" s="1" t="s">
        <v>13</v>
      </c>
      <c r="C716" s="4" t="s">
        <v>3245</v>
      </c>
      <c r="D716" s="1" t="s">
        <v>3246</v>
      </c>
      <c r="E716" s="1" t="s">
        <v>3247</v>
      </c>
      <c r="F716" s="4" t="s">
        <v>17</v>
      </c>
      <c r="G716" s="1" t="s">
        <v>18</v>
      </c>
      <c r="H716" s="1" t="s">
        <v>19</v>
      </c>
      <c r="I716" s="1" t="s">
        <v>20</v>
      </c>
      <c r="J716" s="1" t="s">
        <v>3248</v>
      </c>
      <c r="K716" s="1" t="s">
        <v>22</v>
      </c>
      <c r="L716" s="1" t="str">
        <f>HYPERLINK("https://files.afu.se/Downloads/Transcripts/Skeptic%20Zone%20(Richard%20Saunders)/2016 07 09 - skepticzonepodcast - The Skeptic Zone %23348 - 21.June.2015_MGE1YKq__-o - transcript (automated).pdf","Transcript Link")</f>
        <v>Transcript Link</v>
      </c>
      <c r="M716" s="2" t="str">
        <f>HYPERLINK("https://files.afu.se/Downloads/Transcripts/Skeptic%20Zone%20(Richard%20Saunders)/2016 07 09 - skepticzonepodcast - The Skeptic Zone %23348 - 21.June.2015_MGE1YKq__-o - transcript (automated).pdf","Transcript Link")</f>
        <v>Transcript Link</v>
      </c>
    </row>
    <row r="717" ht="409.5" spans="1:13">
      <c r="A717" s="1" t="s">
        <v>2756</v>
      </c>
      <c r="B717" s="1" t="s">
        <v>13</v>
      </c>
      <c r="C717" s="4" t="s">
        <v>3249</v>
      </c>
      <c r="D717" s="1" t="s">
        <v>3250</v>
      </c>
      <c r="E717" s="1" t="s">
        <v>3251</v>
      </c>
      <c r="F717" s="4" t="s">
        <v>17</v>
      </c>
      <c r="G717" s="1" t="s">
        <v>18</v>
      </c>
      <c r="H717" s="1" t="s">
        <v>19</v>
      </c>
      <c r="I717" s="1" t="s">
        <v>20</v>
      </c>
      <c r="J717" s="1" t="s">
        <v>3252</v>
      </c>
      <c r="K717" s="1" t="s">
        <v>22</v>
      </c>
      <c r="L717" s="1" t="str">
        <f>HYPERLINK("https://files.afu.se/Downloads/Transcripts/Skeptic%20Zone%20(Richard%20Saunders)/2016 07 09 - skepticzonepodcast - The Skeptic Zone %23309 - 21.Sept.2014_pBVcahMVtTg - transcript (automated).pdf","Transcript Link")</f>
        <v>Transcript Link</v>
      </c>
      <c r="M717" s="2" t="str">
        <f>HYPERLINK("https://files.afu.se/Downloads/Transcripts/Skeptic%20Zone%20(Richard%20Saunders)/2016 07 09 - skepticzonepodcast - The Skeptic Zone %23309 - 21.Sept.2014_pBVcahMVtTg - transcript (automated).pdf","Transcript Link")</f>
        <v>Transcript Link</v>
      </c>
    </row>
    <row r="718" ht="285" spans="1:13">
      <c r="A718" s="1" t="s">
        <v>2756</v>
      </c>
      <c r="B718" s="1" t="s">
        <v>13</v>
      </c>
      <c r="C718" s="4" t="s">
        <v>3253</v>
      </c>
      <c r="D718" s="1" t="s">
        <v>3254</v>
      </c>
      <c r="E718" s="1" t="s">
        <v>3255</v>
      </c>
      <c r="F718" s="4" t="s">
        <v>17</v>
      </c>
      <c r="G718" s="1" t="s">
        <v>18</v>
      </c>
      <c r="H718" s="1" t="s">
        <v>19</v>
      </c>
      <c r="I718" s="1" t="s">
        <v>20</v>
      </c>
      <c r="J718" s="1" t="s">
        <v>3256</v>
      </c>
      <c r="K718" s="1" t="s">
        <v>22</v>
      </c>
      <c r="L718" s="1" t="str">
        <f>HYPERLINK("https://files.afu.se/Downloads/Transcripts/Skeptic%20Zone%20(Richard%20Saunders)/2016 07 09 - skepticzonepodcast - The Skeptic Zone %23347 - 14.June.2015_Nc3MctGJqTE - transcript (automated).pdf","Transcript Link")</f>
        <v>Transcript Link</v>
      </c>
      <c r="M718" s="2" t="str">
        <f>HYPERLINK("https://files.afu.se/Downloads/Transcripts/Skeptic%20Zone%20(Richard%20Saunders)/2016 07 09 - skepticzonepodcast - The Skeptic Zone %23347 - 14.June.2015_Nc3MctGJqTE - transcript (automated).pdf","Transcript Link")</f>
        <v>Transcript Link</v>
      </c>
    </row>
    <row r="719" ht="330" spans="1:13">
      <c r="A719" s="1" t="s">
        <v>2756</v>
      </c>
      <c r="B719" s="1" t="s">
        <v>13</v>
      </c>
      <c r="C719" s="4" t="s">
        <v>3257</v>
      </c>
      <c r="D719" s="1" t="s">
        <v>3258</v>
      </c>
      <c r="E719" s="1" t="s">
        <v>3259</v>
      </c>
      <c r="F719" s="4" t="s">
        <v>17</v>
      </c>
      <c r="G719" s="1" t="s">
        <v>18</v>
      </c>
      <c r="H719" s="1" t="s">
        <v>19</v>
      </c>
      <c r="I719" s="1" t="s">
        <v>20</v>
      </c>
      <c r="J719" s="1" t="s">
        <v>3260</v>
      </c>
      <c r="K719" s="1" t="s">
        <v>22</v>
      </c>
      <c r="L719" s="1" t="str">
        <f>HYPERLINK("https://files.afu.se/Downloads/Transcripts/Skeptic%20Zone%20(Richard%20Saunders)/2016 07 09 - skepticzonepodcast - The Skeptic Zone %23320 - 7.Dec.2014_4KSHZ1PU828 - transcript (automated).pdf","Transcript Link")</f>
        <v>Transcript Link</v>
      </c>
      <c r="M719" s="2" t="str">
        <f>HYPERLINK("https://files.afu.se/Downloads/Transcripts/Skeptic%20Zone%20(Richard%20Saunders)/2016 07 09 - skepticzonepodcast - The Skeptic Zone %23320 - 7.Dec.2014_4KSHZ1PU828 - transcript (automated).pdf","Transcript Link")</f>
        <v>Transcript Link</v>
      </c>
    </row>
    <row r="720" ht="285" spans="1:13">
      <c r="A720" s="1" t="s">
        <v>2756</v>
      </c>
      <c r="B720" s="1" t="s">
        <v>13</v>
      </c>
      <c r="C720" s="4" t="s">
        <v>3261</v>
      </c>
      <c r="D720" s="1" t="s">
        <v>3262</v>
      </c>
      <c r="E720" s="1" t="s">
        <v>3263</v>
      </c>
      <c r="F720" s="4" t="s">
        <v>17</v>
      </c>
      <c r="G720" s="1" t="s">
        <v>18</v>
      </c>
      <c r="H720" s="1" t="s">
        <v>19</v>
      </c>
      <c r="I720" s="1" t="s">
        <v>20</v>
      </c>
      <c r="J720" s="1" t="s">
        <v>3264</v>
      </c>
      <c r="K720" s="1" t="s">
        <v>22</v>
      </c>
      <c r="L720" s="1" t="str">
        <f>HYPERLINK("https://files.afu.se/Downloads/Transcripts/Skeptic%20Zone%20(Richard%20Saunders)/2016 07 09 - skepticzonepodcast - The Skeptic Zone %23349 - 28.June.2015_GJdwvosoUzY - transcript (automated).pdf","Transcript Link")</f>
        <v>Transcript Link</v>
      </c>
      <c r="M720" s="2" t="str">
        <f>HYPERLINK("https://files.afu.se/Downloads/Transcripts/Skeptic%20Zone%20(Richard%20Saunders)/2016 07 09 - skepticzonepodcast - The Skeptic Zone %23349 - 28.June.2015_GJdwvosoUzY - transcript (automated).pdf","Transcript Link")</f>
        <v>Transcript Link</v>
      </c>
    </row>
    <row r="721" ht="409.5" spans="1:13">
      <c r="A721" s="1" t="s">
        <v>2756</v>
      </c>
      <c r="B721" s="1" t="s">
        <v>13</v>
      </c>
      <c r="C721" s="4" t="s">
        <v>3265</v>
      </c>
      <c r="D721" s="1" t="s">
        <v>3266</v>
      </c>
      <c r="E721" s="1" t="s">
        <v>3267</v>
      </c>
      <c r="F721" s="4" t="s">
        <v>17</v>
      </c>
      <c r="G721" s="1" t="s">
        <v>18</v>
      </c>
      <c r="H721" s="1" t="s">
        <v>19</v>
      </c>
      <c r="I721" s="1" t="s">
        <v>20</v>
      </c>
      <c r="J721" s="1" t="s">
        <v>3268</v>
      </c>
      <c r="K721" s="1" t="s">
        <v>22</v>
      </c>
      <c r="L721" s="1" t="str">
        <f>HYPERLINK("https://files.afu.se/Downloads/Transcripts/Skeptic%20Zone%20(Richard%20Saunders)/2016 07 09 - skepticzonepodcast - The Skeptic Zone %23330 - 15.Feb.2015_t4cmAsWXsJk - transcript (automated).pdf","Transcript Link")</f>
        <v>Transcript Link</v>
      </c>
      <c r="M721" s="2" t="str">
        <f>HYPERLINK("https://files.afu.se/Downloads/Transcripts/Skeptic%20Zone%20(Richard%20Saunders)/2016 07 09 - skepticzonepodcast - The Skeptic Zone %23330 - 15.Feb.2015_t4cmAsWXsJk - transcript (automated).pdf","Transcript Link")</f>
        <v>Transcript Link</v>
      </c>
    </row>
    <row r="722" ht="390" spans="1:13">
      <c r="A722" s="1" t="s">
        <v>2756</v>
      </c>
      <c r="B722" s="1" t="s">
        <v>13</v>
      </c>
      <c r="C722" s="4" t="s">
        <v>3269</v>
      </c>
      <c r="D722" s="1" t="s">
        <v>3270</v>
      </c>
      <c r="E722" s="1" t="s">
        <v>3271</v>
      </c>
      <c r="F722" s="4" t="s">
        <v>17</v>
      </c>
      <c r="G722" s="1" t="s">
        <v>18</v>
      </c>
      <c r="H722" s="1" t="s">
        <v>19</v>
      </c>
      <c r="I722" s="1" t="s">
        <v>20</v>
      </c>
      <c r="J722" s="1" t="s">
        <v>3272</v>
      </c>
      <c r="K722" s="1" t="s">
        <v>22</v>
      </c>
      <c r="L722" s="1" t="str">
        <f>HYPERLINK("https://files.afu.se/Downloads/Transcripts/Skeptic%20Zone%20(Richard%20Saunders)/2016 07 09 - skepticzonepodcast - The Skeptic Zone %23339 - 19.April.2015_K_RnyMBHAUw - transcript (automated).pdf","Transcript Link")</f>
        <v>Transcript Link</v>
      </c>
      <c r="M722" s="2" t="str">
        <f>HYPERLINK("https://files.afu.se/Downloads/Transcripts/Skeptic%20Zone%20(Richard%20Saunders)/2016 07 09 - skepticzonepodcast - The Skeptic Zone %23339 - 19.April.2015_K_RnyMBHAUw - transcript (automated).pdf","Transcript Link")</f>
        <v>Transcript Link</v>
      </c>
    </row>
    <row r="723" ht="285" spans="1:13">
      <c r="A723" s="1" t="s">
        <v>2756</v>
      </c>
      <c r="B723" s="1" t="s">
        <v>13</v>
      </c>
      <c r="C723" s="4" t="s">
        <v>3273</v>
      </c>
      <c r="D723" s="1" t="s">
        <v>3274</v>
      </c>
      <c r="E723" s="1" t="s">
        <v>3275</v>
      </c>
      <c r="F723" s="4" t="s">
        <v>17</v>
      </c>
      <c r="G723" s="1" t="s">
        <v>18</v>
      </c>
      <c r="H723" s="1" t="s">
        <v>19</v>
      </c>
      <c r="I723" s="1" t="s">
        <v>20</v>
      </c>
      <c r="J723" s="1" t="s">
        <v>3276</v>
      </c>
      <c r="K723" s="1" t="s">
        <v>22</v>
      </c>
      <c r="L723" s="1" t="str">
        <f>HYPERLINK("https://files.afu.se/Downloads/Transcripts/Skeptic%20Zone%20(Richard%20Saunders)/2016 07 09 - skepticzonepodcast - The Skeptic Zone %23305 - 24.Aug.2014_MQxuT6odc1M - transcript (automated).pdf","Transcript Link")</f>
        <v>Transcript Link</v>
      </c>
      <c r="M723" s="2" t="str">
        <f>HYPERLINK("https://files.afu.se/Downloads/Transcripts/Skeptic%20Zone%20(Richard%20Saunders)/2016 07 09 - skepticzonepodcast - The Skeptic Zone %23305 - 24.Aug.2014_MQxuT6odc1M - transcript (automated).pdf","Transcript Link")</f>
        <v>Transcript Link</v>
      </c>
    </row>
    <row r="724" ht="270" spans="1:13">
      <c r="A724" s="1" t="s">
        <v>2756</v>
      </c>
      <c r="B724" s="1" t="s">
        <v>13</v>
      </c>
      <c r="C724" s="4" t="s">
        <v>3277</v>
      </c>
      <c r="D724" s="1" t="s">
        <v>3278</v>
      </c>
      <c r="E724" s="1" t="s">
        <v>3279</v>
      </c>
      <c r="F724" s="4" t="s">
        <v>17</v>
      </c>
      <c r="G724" s="1" t="s">
        <v>18</v>
      </c>
      <c r="H724" s="1" t="s">
        <v>19</v>
      </c>
      <c r="I724" s="1" t="s">
        <v>20</v>
      </c>
      <c r="J724" s="1" t="s">
        <v>3280</v>
      </c>
      <c r="K724" s="1" t="s">
        <v>22</v>
      </c>
      <c r="L724" s="1" t="str">
        <f>HYPERLINK("https://files.afu.se/Downloads/Transcripts/Skeptic%20Zone%20(Richard%20Saunders)/2016 07 09 - skepticzonepodcast - The Skeptic Zone %23317 - 16.Nov.2014_MeD3GS83LQ0 - transcript (automated).pdf","Transcript Link")</f>
        <v>Transcript Link</v>
      </c>
      <c r="M724" s="2" t="str">
        <f>HYPERLINK("https://files.afu.se/Downloads/Transcripts/Skeptic%20Zone%20(Richard%20Saunders)/2016 07 09 - skepticzonepodcast - The Skeptic Zone %23317 - 16.Nov.2014_MeD3GS83LQ0 - transcript (automated).pdf","Transcript Link")</f>
        <v>Transcript Link</v>
      </c>
    </row>
    <row r="725" ht="345" spans="1:13">
      <c r="A725" s="1" t="s">
        <v>2756</v>
      </c>
      <c r="B725" s="1" t="s">
        <v>13</v>
      </c>
      <c r="C725" s="4" t="s">
        <v>3281</v>
      </c>
      <c r="D725" s="1" t="s">
        <v>3282</v>
      </c>
      <c r="E725" s="1" t="s">
        <v>3283</v>
      </c>
      <c r="F725" s="4" t="s">
        <v>17</v>
      </c>
      <c r="G725" s="1" t="s">
        <v>18</v>
      </c>
      <c r="H725" s="1" t="s">
        <v>19</v>
      </c>
      <c r="I725" s="1" t="s">
        <v>20</v>
      </c>
      <c r="J725" s="1" t="s">
        <v>3284</v>
      </c>
      <c r="K725" s="1" t="s">
        <v>22</v>
      </c>
      <c r="L725" s="1" t="str">
        <f>HYPERLINK("https://files.afu.se/Downloads/Transcripts/Skeptic%20Zone%20(Richard%20Saunders)/2016 07 09 - skepticzonepodcast - The Skeptic Zone %23352 - 19.July.2015_uROHFHdZPe0 - transcript (automated).pdf","Transcript Link")</f>
        <v>Transcript Link</v>
      </c>
      <c r="M725" s="2" t="str">
        <f>HYPERLINK("https://files.afu.se/Downloads/Transcripts/Skeptic%20Zone%20(Richard%20Saunders)/2016 07 09 - skepticzonepodcast - The Skeptic Zone %23352 - 19.July.2015_uROHFHdZPe0 - transcript (automated).pdf","Transcript Link")</f>
        <v>Transcript Link</v>
      </c>
    </row>
    <row r="726" ht="409.5" spans="1:13">
      <c r="A726" s="1" t="s">
        <v>2756</v>
      </c>
      <c r="B726" s="1" t="s">
        <v>13</v>
      </c>
      <c r="C726" s="4" t="s">
        <v>3285</v>
      </c>
      <c r="D726" s="1" t="s">
        <v>3286</v>
      </c>
      <c r="E726" s="1" t="s">
        <v>3287</v>
      </c>
      <c r="F726" s="4" t="s">
        <v>17</v>
      </c>
      <c r="G726" s="1" t="s">
        <v>18</v>
      </c>
      <c r="H726" s="1" t="s">
        <v>19</v>
      </c>
      <c r="I726" s="1" t="s">
        <v>20</v>
      </c>
      <c r="J726" s="1" t="s">
        <v>3288</v>
      </c>
      <c r="K726" s="1" t="s">
        <v>22</v>
      </c>
      <c r="L726" s="1" t="str">
        <f>HYPERLINK("https://files.afu.se/Downloads/Transcripts/Skeptic%20Zone%20(Richard%20Saunders)/2016 07 09 - skepticzonepodcast - The Skeptic Zone %23331 - 22.Feb.2015_cULgy-37DmI - transcript (automated).pdf","Transcript Link")</f>
        <v>Transcript Link</v>
      </c>
      <c r="M726" s="2" t="str">
        <f>HYPERLINK("https://files.afu.se/Downloads/Transcripts/Skeptic%20Zone%20(Richard%20Saunders)/2016 07 09 - skepticzonepodcast - The Skeptic Zone %23331 - 22.Feb.2015_cULgy-37DmI - transcript (automated).pdf","Transcript Link")</f>
        <v>Transcript Link</v>
      </c>
    </row>
    <row r="727" ht="330" spans="1:13">
      <c r="A727" s="1" t="s">
        <v>2756</v>
      </c>
      <c r="B727" s="1" t="s">
        <v>13</v>
      </c>
      <c r="C727" s="4" t="s">
        <v>3289</v>
      </c>
      <c r="D727" s="1" t="s">
        <v>3290</v>
      </c>
      <c r="E727" s="1" t="s">
        <v>3291</v>
      </c>
      <c r="F727" s="4" t="s">
        <v>17</v>
      </c>
      <c r="G727" s="1" t="s">
        <v>18</v>
      </c>
      <c r="H727" s="1" t="s">
        <v>19</v>
      </c>
      <c r="I727" s="1" t="s">
        <v>20</v>
      </c>
      <c r="J727" s="1" t="s">
        <v>3292</v>
      </c>
      <c r="K727" s="1" t="s">
        <v>22</v>
      </c>
      <c r="L727" s="1" t="str">
        <f>HYPERLINK("https://files.afu.se/Downloads/Transcripts/Skeptic%20Zone%20(Richard%20Saunders)/2016 07 09 - skepticzonepodcast - The Skeptic Zone %23340 - 26.April.2015_4QLaq48I27s - transcript (automated).pdf","Transcript Link")</f>
        <v>Transcript Link</v>
      </c>
      <c r="M727" s="2" t="str">
        <f>HYPERLINK("https://files.afu.se/Downloads/Transcripts/Skeptic%20Zone%20(Richard%20Saunders)/2016 07 09 - skepticzonepodcast - The Skeptic Zone %23340 - 26.April.2015_4QLaq48I27s - transcript (automated).pdf","Transcript Link")</f>
        <v>Transcript Link</v>
      </c>
    </row>
    <row r="728" ht="390" spans="1:13">
      <c r="A728" s="1" t="s">
        <v>2756</v>
      </c>
      <c r="B728" s="1" t="s">
        <v>13</v>
      </c>
      <c r="C728" s="4" t="s">
        <v>3293</v>
      </c>
      <c r="D728" s="1" t="s">
        <v>3294</v>
      </c>
      <c r="E728" s="1" t="s">
        <v>3295</v>
      </c>
      <c r="F728" s="4" t="s">
        <v>17</v>
      </c>
      <c r="G728" s="1" t="s">
        <v>18</v>
      </c>
      <c r="H728" s="1" t="s">
        <v>19</v>
      </c>
      <c r="I728" s="1" t="s">
        <v>20</v>
      </c>
      <c r="J728" s="1" t="s">
        <v>3296</v>
      </c>
      <c r="K728" s="1" t="s">
        <v>22</v>
      </c>
      <c r="L728" s="1" t="str">
        <f>HYPERLINK("https://files.afu.se/Downloads/Transcripts/Skeptic%20Zone%20(Richard%20Saunders)/2016 07 09 - skepticzonepodcast - The Skeptic Zone %23332 - 1.Mar.2015_FfEPle3w3cg - transcript (automated).pdf","Transcript Link")</f>
        <v>Transcript Link</v>
      </c>
      <c r="M728" s="2" t="str">
        <f>HYPERLINK("https://files.afu.se/Downloads/Transcripts/Skeptic%20Zone%20(Richard%20Saunders)/2016 07 09 - skepticzonepodcast - The Skeptic Zone %23332 - 1.Mar.2015_FfEPle3w3cg - transcript (automated).pdf","Transcript Link")</f>
        <v>Transcript Link</v>
      </c>
    </row>
    <row r="729" ht="330" spans="1:13">
      <c r="A729" s="1" t="s">
        <v>2756</v>
      </c>
      <c r="B729" s="1" t="s">
        <v>13</v>
      </c>
      <c r="C729" s="4" t="s">
        <v>3297</v>
      </c>
      <c r="D729" s="1" t="s">
        <v>3298</v>
      </c>
      <c r="E729" s="1" t="s">
        <v>3299</v>
      </c>
      <c r="F729" s="4" t="s">
        <v>17</v>
      </c>
      <c r="G729" s="1" t="s">
        <v>18</v>
      </c>
      <c r="H729" s="1" t="s">
        <v>19</v>
      </c>
      <c r="I729" s="1" t="s">
        <v>20</v>
      </c>
      <c r="J729" s="1" t="s">
        <v>3300</v>
      </c>
      <c r="K729" s="1" t="s">
        <v>22</v>
      </c>
      <c r="L729" s="1" t="str">
        <f>HYPERLINK("https://files.afu.se/Downloads/Transcripts/Skeptic%20Zone%20(Richard%20Saunders)/2016 07 09 - skepticzonepodcast - The Skeptic Zone %23328 - 30.Jan.2015_cHZg8Kgo6oA - transcript (automated).pdf","Transcript Link")</f>
        <v>Transcript Link</v>
      </c>
      <c r="M729" s="2" t="str">
        <f>HYPERLINK("https://files.afu.se/Downloads/Transcripts/Skeptic%20Zone%20(Richard%20Saunders)/2016 07 09 - skepticzonepodcast - The Skeptic Zone %23328 - 30.Jan.2015_cHZg8Kgo6oA - transcript (automated).pdf","Transcript Link")</f>
        <v>Transcript Link</v>
      </c>
    </row>
    <row r="730" ht="375" spans="1:13">
      <c r="A730" s="1" t="s">
        <v>2756</v>
      </c>
      <c r="B730" s="1" t="s">
        <v>13</v>
      </c>
      <c r="C730" s="4" t="s">
        <v>3301</v>
      </c>
      <c r="D730" s="1" t="s">
        <v>3302</v>
      </c>
      <c r="E730" s="1" t="s">
        <v>3303</v>
      </c>
      <c r="F730" s="4" t="s">
        <v>17</v>
      </c>
      <c r="G730" s="1" t="s">
        <v>18</v>
      </c>
      <c r="H730" s="1" t="s">
        <v>19</v>
      </c>
      <c r="I730" s="1" t="s">
        <v>20</v>
      </c>
      <c r="J730" s="1" t="s">
        <v>3304</v>
      </c>
      <c r="K730" s="1" t="s">
        <v>22</v>
      </c>
      <c r="L730" s="1" t="str">
        <f>HYPERLINK("https://files.afu.se/Downloads/Transcripts/Skeptic%20Zone%20(Richard%20Saunders)/2016 07 09 - skepticzonepodcast - The Skeptic Zone %23303 - 10.Aug.2014_JvEsQ8JJDdQ - transcript (automated).pdf","Transcript Link")</f>
        <v>Transcript Link</v>
      </c>
      <c r="M730" s="2" t="str">
        <f>HYPERLINK("https://files.afu.se/Downloads/Transcripts/Skeptic%20Zone%20(Richard%20Saunders)/2016 07 09 - skepticzonepodcast - The Skeptic Zone %23303 - 10.Aug.2014_JvEsQ8JJDdQ - transcript (automated).pdf","Transcript Link")</f>
        <v>Transcript Link</v>
      </c>
    </row>
    <row r="731" ht="300" spans="1:13">
      <c r="A731" s="1" t="s">
        <v>2756</v>
      </c>
      <c r="B731" s="1" t="s">
        <v>13</v>
      </c>
      <c r="C731" s="4" t="s">
        <v>3305</v>
      </c>
      <c r="D731" s="1" t="s">
        <v>3306</v>
      </c>
      <c r="E731" s="1" t="s">
        <v>3307</v>
      </c>
      <c r="F731" s="4" t="s">
        <v>17</v>
      </c>
      <c r="G731" s="1" t="s">
        <v>18</v>
      </c>
      <c r="H731" s="1" t="s">
        <v>19</v>
      </c>
      <c r="I731" s="1" t="s">
        <v>20</v>
      </c>
      <c r="J731" s="1" t="s">
        <v>3308</v>
      </c>
      <c r="K731" s="1" t="s">
        <v>22</v>
      </c>
      <c r="L731" s="1" t="str">
        <f>HYPERLINK("https://files.afu.se/Downloads/Transcripts/Skeptic%20Zone%20(Richard%20Saunders)/2016 07 09 - skepticzonepodcast - The Skeptic Zone %23319 - 30.Nov.2014_9OTQUyBENmA - transcript (automated).pdf","Transcript Link")</f>
        <v>Transcript Link</v>
      </c>
      <c r="M731" s="2" t="str">
        <f>HYPERLINK("https://files.afu.se/Downloads/Transcripts/Skeptic%20Zone%20(Richard%20Saunders)/2016 07 09 - skepticzonepodcast - The Skeptic Zone %23319 - 30.Nov.2014_9OTQUyBENmA - transcript (automated).pdf","Transcript Link")</f>
        <v>Transcript Link</v>
      </c>
    </row>
    <row r="732" ht="360" spans="1:13">
      <c r="A732" s="1" t="s">
        <v>2756</v>
      </c>
      <c r="B732" s="1" t="s">
        <v>13</v>
      </c>
      <c r="C732" s="4" t="s">
        <v>3309</v>
      </c>
      <c r="D732" s="1" t="s">
        <v>3310</v>
      </c>
      <c r="E732" s="1" t="s">
        <v>3311</v>
      </c>
      <c r="F732" s="4" t="s">
        <v>17</v>
      </c>
      <c r="G732" s="1" t="s">
        <v>18</v>
      </c>
      <c r="H732" s="1" t="s">
        <v>19</v>
      </c>
      <c r="I732" s="1" t="s">
        <v>20</v>
      </c>
      <c r="J732" s="1" t="s">
        <v>3312</v>
      </c>
      <c r="K732" s="1" t="s">
        <v>22</v>
      </c>
      <c r="L732" s="1" t="str">
        <f>HYPERLINK("https://files.afu.se/Downloads/Transcripts/Skeptic%20Zone%20(Richard%20Saunders)/2016 07 09 - skepticzonepodcast - The Skeptic Zone %23344 - 23.May.2015_oprJM32Kfw0 - transcript (automated).pdf","Transcript Link")</f>
        <v>Transcript Link</v>
      </c>
      <c r="M732" s="2" t="str">
        <f>HYPERLINK("https://files.afu.se/Downloads/Transcripts/Skeptic%20Zone%20(Richard%20Saunders)/2016 07 09 - skepticzonepodcast - The Skeptic Zone %23344 - 23.May.2015_oprJM32Kfw0 - transcript (automated).pdf","Transcript Link")</f>
        <v>Transcript Link</v>
      </c>
    </row>
    <row r="733" ht="315" spans="1:13">
      <c r="A733" s="1" t="s">
        <v>2756</v>
      </c>
      <c r="B733" s="1" t="s">
        <v>13</v>
      </c>
      <c r="C733" s="4" t="s">
        <v>3313</v>
      </c>
      <c r="D733" s="1" t="s">
        <v>3314</v>
      </c>
      <c r="E733" s="1" t="s">
        <v>3315</v>
      </c>
      <c r="F733" s="4" t="s">
        <v>17</v>
      </c>
      <c r="G733" s="1" t="s">
        <v>18</v>
      </c>
      <c r="H733" s="1" t="s">
        <v>19</v>
      </c>
      <c r="I733" s="1" t="s">
        <v>20</v>
      </c>
      <c r="J733" s="1" t="s">
        <v>3316</v>
      </c>
      <c r="K733" s="1" t="s">
        <v>22</v>
      </c>
      <c r="L733" s="1" t="str">
        <f>HYPERLINK("https://files.afu.se/Downloads/Transcripts/Skeptic%20Zone%20(Richard%20Saunders)/2016 07 09 - skepticzonepodcast - The Skeptic Zone %23335 - 22.Mar.2015_YKa5pOtXOVU - transcript (automated).pdf","Transcript Link")</f>
        <v>Transcript Link</v>
      </c>
      <c r="M733" s="2" t="str">
        <f>HYPERLINK("https://files.afu.se/Downloads/Transcripts/Skeptic%20Zone%20(Richard%20Saunders)/2016 07 09 - skepticzonepodcast - The Skeptic Zone %23335 - 22.Mar.2015_YKa5pOtXOVU - transcript (automated).pdf","Transcript Link")</f>
        <v>Transcript Link</v>
      </c>
    </row>
    <row r="734" ht="285" spans="1:13">
      <c r="A734" s="1" t="s">
        <v>2756</v>
      </c>
      <c r="B734" s="1" t="s">
        <v>13</v>
      </c>
      <c r="C734" s="4" t="s">
        <v>3317</v>
      </c>
      <c r="D734" s="1" t="s">
        <v>3318</v>
      </c>
      <c r="E734" s="1" t="s">
        <v>3319</v>
      </c>
      <c r="F734" s="4" t="s">
        <v>17</v>
      </c>
      <c r="G734" s="1" t="s">
        <v>18</v>
      </c>
      <c r="H734" s="1" t="s">
        <v>19</v>
      </c>
      <c r="I734" s="1" t="s">
        <v>20</v>
      </c>
      <c r="J734" s="1" t="s">
        <v>3320</v>
      </c>
      <c r="K734" s="1" t="s">
        <v>22</v>
      </c>
      <c r="L734" s="1" t="str">
        <f>HYPERLINK("https://files.afu.se/Downloads/Transcripts/Skeptic%20Zone%20(Richard%20Saunders)/2016 07 09 - skepticzonepodcast - The Skeptic Zone %23342 - 10.May.2015_R2oPMCOYxhw - transcript (automated).pdf","Transcript Link")</f>
        <v>Transcript Link</v>
      </c>
      <c r="M734" s="2" t="str">
        <f>HYPERLINK("https://files.afu.se/Downloads/Transcripts/Skeptic%20Zone%20(Richard%20Saunders)/2016 07 09 - skepticzonepodcast - The Skeptic Zone %23342 - 10.May.2015_R2oPMCOYxhw - transcript (automated).pdf","Transcript Link")</f>
        <v>Transcript Link</v>
      </c>
    </row>
    <row r="735" ht="409.5" spans="1:13">
      <c r="A735" s="1" t="s">
        <v>2756</v>
      </c>
      <c r="B735" s="1" t="s">
        <v>13</v>
      </c>
      <c r="C735" s="4" t="s">
        <v>3321</v>
      </c>
      <c r="D735" s="1" t="s">
        <v>3322</v>
      </c>
      <c r="E735" s="1" t="s">
        <v>3323</v>
      </c>
      <c r="F735" s="4" t="s">
        <v>17</v>
      </c>
      <c r="G735" s="1" t="s">
        <v>18</v>
      </c>
      <c r="H735" s="1" t="s">
        <v>19</v>
      </c>
      <c r="I735" s="1" t="s">
        <v>20</v>
      </c>
      <c r="J735" s="1" t="s">
        <v>3324</v>
      </c>
      <c r="K735" s="1" t="s">
        <v>22</v>
      </c>
      <c r="L735" s="1" t="str">
        <f>HYPERLINK("https://files.afu.se/Downloads/Transcripts/Skeptic%20Zone%20(Richard%20Saunders)/2016 07 09 - skepticzonepodcast - The Skeptic Zone %23313 - 18.Oct.2014_n13s3xol39o - transcript (automated).pdf","Transcript Link")</f>
        <v>Transcript Link</v>
      </c>
      <c r="M735" s="2" t="str">
        <f>HYPERLINK("https://files.afu.se/Downloads/Transcripts/Skeptic%20Zone%20(Richard%20Saunders)/2016 07 09 - skepticzonepodcast - The Skeptic Zone %23313 - 18.Oct.2014_n13s3xol39o - transcript (automated).pdf","Transcript Link")</f>
        <v>Transcript Link</v>
      </c>
    </row>
    <row r="736" ht="375" spans="1:13">
      <c r="A736" s="1" t="s">
        <v>2756</v>
      </c>
      <c r="B736" s="1" t="s">
        <v>13</v>
      </c>
      <c r="C736" s="4" t="s">
        <v>3325</v>
      </c>
      <c r="D736" s="1" t="s">
        <v>3326</v>
      </c>
      <c r="E736" s="1" t="s">
        <v>3327</v>
      </c>
      <c r="F736" s="4" t="s">
        <v>17</v>
      </c>
      <c r="G736" s="1" t="s">
        <v>18</v>
      </c>
      <c r="H736" s="1" t="s">
        <v>19</v>
      </c>
      <c r="I736" s="1" t="s">
        <v>20</v>
      </c>
      <c r="J736" s="1" t="s">
        <v>3328</v>
      </c>
      <c r="K736" s="1" t="s">
        <v>22</v>
      </c>
      <c r="L736" s="1" t="str">
        <f>HYPERLINK("https://files.afu.se/Downloads/Transcripts/Skeptic%20Zone%20(Richard%20Saunders)/2016 07 09 - skepticzonepodcast - The Skeptic Zone %23334 - 15.Mar.2015_vnxqSFfqMp8 - transcript (automated).pdf","Transcript Link")</f>
        <v>Transcript Link</v>
      </c>
      <c r="M736" s="2" t="str">
        <f>HYPERLINK("https://files.afu.se/Downloads/Transcripts/Skeptic%20Zone%20(Richard%20Saunders)/2016 07 09 - skepticzonepodcast - The Skeptic Zone %23334 - 15.Mar.2015_vnxqSFfqMp8 - transcript (automated).pdf","Transcript Link")</f>
        <v>Transcript Link</v>
      </c>
    </row>
    <row r="737" ht="330" spans="1:13">
      <c r="A737" s="1" t="s">
        <v>2756</v>
      </c>
      <c r="B737" s="1" t="s">
        <v>13</v>
      </c>
      <c r="C737" s="4" t="s">
        <v>3329</v>
      </c>
      <c r="D737" s="1" t="s">
        <v>3330</v>
      </c>
      <c r="E737" s="1" t="s">
        <v>3331</v>
      </c>
      <c r="F737" s="4" t="s">
        <v>17</v>
      </c>
      <c r="G737" s="1" t="s">
        <v>18</v>
      </c>
      <c r="H737" s="1" t="s">
        <v>19</v>
      </c>
      <c r="I737" s="1" t="s">
        <v>20</v>
      </c>
      <c r="J737" s="1" t="s">
        <v>3332</v>
      </c>
      <c r="K737" s="1" t="s">
        <v>22</v>
      </c>
      <c r="L737" s="1" t="str">
        <f>HYPERLINK("https://files.afu.se/Downloads/Transcripts/Skeptic%20Zone%20(Richard%20Saunders)/2016 07 09 - skepticzonepodcast - The Skeptic Zone %23338 - 12.April.2015_OoKPMVw23pM - transcript (automated).pdf","Transcript Link")</f>
        <v>Transcript Link</v>
      </c>
      <c r="M737" s="2" t="str">
        <f>HYPERLINK("https://files.afu.se/Downloads/Transcripts/Skeptic%20Zone%20(Richard%20Saunders)/2016 07 09 - skepticzonepodcast - The Skeptic Zone %23338 - 12.April.2015_OoKPMVw23pM - transcript (automated).pdf","Transcript Link")</f>
        <v>Transcript Link</v>
      </c>
    </row>
    <row r="738" ht="195" spans="1:13">
      <c r="A738" s="1" t="s">
        <v>2756</v>
      </c>
      <c r="B738" s="1" t="s">
        <v>13</v>
      </c>
      <c r="C738" s="4" t="s">
        <v>3333</v>
      </c>
      <c r="D738" s="1" t="s">
        <v>3334</v>
      </c>
      <c r="E738" s="1" t="s">
        <v>3335</v>
      </c>
      <c r="F738" s="4" t="s">
        <v>17</v>
      </c>
      <c r="G738" s="1" t="s">
        <v>18</v>
      </c>
      <c r="H738" s="1" t="s">
        <v>19</v>
      </c>
      <c r="I738" s="1" t="s">
        <v>20</v>
      </c>
      <c r="J738" s="1" t="s">
        <v>3336</v>
      </c>
      <c r="K738" s="1" t="s">
        <v>22</v>
      </c>
      <c r="L738" s="1" t="str">
        <f>HYPERLINK("https://files.afu.se/Downloads/Transcripts/Skeptic%20Zone%20(Richard%20Saunders)/2016 07 09 - skepticzonepodcast - The Skeptic Zone %23304 - 17.Aug.2014_1xi_uacSYuU - transcript (automated).pdf","Transcript Link")</f>
        <v>Transcript Link</v>
      </c>
      <c r="M738" s="2" t="str">
        <f>HYPERLINK("https://files.afu.se/Downloads/Transcripts/Skeptic%20Zone%20(Richard%20Saunders)/2016 07 09 - skepticzonepodcast - The Skeptic Zone %23304 - 17.Aug.2014_1xi_uacSYuU - transcript (automated).pdf","Transcript Link")</f>
        <v>Transcript Link</v>
      </c>
    </row>
    <row r="739" ht="390" spans="1:13">
      <c r="A739" s="1" t="s">
        <v>2756</v>
      </c>
      <c r="B739" s="1" t="s">
        <v>13</v>
      </c>
      <c r="C739" s="4" t="s">
        <v>3337</v>
      </c>
      <c r="D739" s="1" t="s">
        <v>3338</v>
      </c>
      <c r="E739" s="1" t="s">
        <v>3339</v>
      </c>
      <c r="F739" s="4" t="s">
        <v>17</v>
      </c>
      <c r="G739" s="1" t="s">
        <v>18</v>
      </c>
      <c r="H739" s="1" t="s">
        <v>19</v>
      </c>
      <c r="I739" s="1" t="s">
        <v>20</v>
      </c>
      <c r="J739" s="1" t="s">
        <v>3340</v>
      </c>
      <c r="K739" s="1" t="s">
        <v>22</v>
      </c>
      <c r="L739" s="1" t="str">
        <f>HYPERLINK("https://files.afu.se/Downloads/Transcripts/Skeptic%20Zone%20(Richard%20Saunders)/2016 07 09 - skepticzonepodcast - The Skeptic Zone %23351 - 12.July.2015_1BpK_h5heVg - transcript (automated).pdf","Transcript Link")</f>
        <v>Transcript Link</v>
      </c>
      <c r="M739" s="2" t="str">
        <f>HYPERLINK("https://files.afu.se/Downloads/Transcripts/Skeptic%20Zone%20(Richard%20Saunders)/2016 07 09 - skepticzonepodcast - The Skeptic Zone %23351 - 12.July.2015_1BpK_h5heVg - transcript (automated).pdf","Transcript Link")</f>
        <v>Transcript Link</v>
      </c>
    </row>
    <row r="740" ht="345" spans="1:13">
      <c r="A740" s="1" t="s">
        <v>2756</v>
      </c>
      <c r="B740" s="1" t="s">
        <v>13</v>
      </c>
      <c r="C740" s="4" t="s">
        <v>3341</v>
      </c>
      <c r="D740" s="1" t="s">
        <v>3342</v>
      </c>
      <c r="E740" s="1" t="s">
        <v>3343</v>
      </c>
      <c r="F740" s="4" t="s">
        <v>17</v>
      </c>
      <c r="G740" s="1" t="s">
        <v>18</v>
      </c>
      <c r="H740" s="1" t="s">
        <v>19</v>
      </c>
      <c r="I740" s="1" t="s">
        <v>20</v>
      </c>
      <c r="J740" s="1" t="s">
        <v>3344</v>
      </c>
      <c r="K740" s="1" t="s">
        <v>22</v>
      </c>
      <c r="L740" s="1" t="str">
        <f>HYPERLINK("https://files.afu.se/Downloads/Transcripts/Skeptic%20Zone%20(Richard%20Saunders)/2016 07 09 - skepticzonepodcast - The Skeptic Zone %23315 - 2.Nov.2014_h1yPI0laz3Y - transcript (automated).pdf","Transcript Link")</f>
        <v>Transcript Link</v>
      </c>
      <c r="M740" s="2" t="str">
        <f>HYPERLINK("https://files.afu.se/Downloads/Transcripts/Skeptic%20Zone%20(Richard%20Saunders)/2016 07 09 - skepticzonepodcast - The Skeptic Zone %23315 - 2.Nov.2014_h1yPI0laz3Y - transcript (automated).pdf","Transcript Link")</f>
        <v>Transcript Link</v>
      </c>
    </row>
    <row r="741" ht="225" spans="1:13">
      <c r="A741" s="1" t="s">
        <v>2756</v>
      </c>
      <c r="B741" s="1" t="s">
        <v>13</v>
      </c>
      <c r="C741" s="4" t="s">
        <v>3345</v>
      </c>
      <c r="D741" s="1" t="s">
        <v>3346</v>
      </c>
      <c r="E741" s="1" t="s">
        <v>3347</v>
      </c>
      <c r="F741" s="4" t="s">
        <v>17</v>
      </c>
      <c r="G741" s="1" t="s">
        <v>18</v>
      </c>
      <c r="H741" s="1" t="s">
        <v>19</v>
      </c>
      <c r="I741" s="1" t="s">
        <v>20</v>
      </c>
      <c r="J741" s="1" t="s">
        <v>3348</v>
      </c>
      <c r="K741" s="1" t="s">
        <v>22</v>
      </c>
      <c r="L741" s="1" t="str">
        <f>HYPERLINK("https://files.afu.se/Downloads/Transcripts/Skeptic%20Zone%20(Richard%20Saunders)/2016 07 09 - skepticzonepodcast - The Skeptic Zone %23323 - 29.Dec.2014_28elM22LRco - transcript (automated).pdf","Transcript Link")</f>
        <v>Transcript Link</v>
      </c>
      <c r="M741" s="2" t="str">
        <f>HYPERLINK("https://files.afu.se/Downloads/Transcripts/Skeptic%20Zone%20(Richard%20Saunders)/2016 07 09 - skepticzonepodcast - The Skeptic Zone %23323 - 29.Dec.2014_28elM22LRco - transcript (automated).pdf","Transcript Link")</f>
        <v>Transcript Link</v>
      </c>
    </row>
    <row r="742" ht="405" spans="1:13">
      <c r="A742" s="1" t="s">
        <v>2756</v>
      </c>
      <c r="B742" s="1" t="s">
        <v>13</v>
      </c>
      <c r="C742" s="4" t="s">
        <v>3349</v>
      </c>
      <c r="D742" s="1" t="s">
        <v>3350</v>
      </c>
      <c r="E742" s="1" t="s">
        <v>3351</v>
      </c>
      <c r="F742" s="4" t="s">
        <v>17</v>
      </c>
      <c r="G742" s="1" t="s">
        <v>18</v>
      </c>
      <c r="H742" s="1" t="s">
        <v>19</v>
      </c>
      <c r="I742" s="1" t="s">
        <v>20</v>
      </c>
      <c r="J742" s="1" t="s">
        <v>3352</v>
      </c>
      <c r="K742" s="1" t="s">
        <v>22</v>
      </c>
      <c r="L742" s="1" t="str">
        <f>HYPERLINK("https://files.afu.se/Downloads/Transcripts/Skeptic%20Zone%20(Richard%20Saunders)/2016 07 09 - skepticzonepodcast - The Skeptic Zone %23308 - 14.Sept.2014_jkzdskwwoqo - transcript (automated).pdf","Transcript Link")</f>
        <v>Transcript Link</v>
      </c>
      <c r="M742" s="2" t="str">
        <f>HYPERLINK("https://files.afu.se/Downloads/Transcripts/Skeptic%20Zone%20(Richard%20Saunders)/2016 07 09 - skepticzonepodcast - The Skeptic Zone %23308 - 14.Sept.2014_jkzdskwwoqo - transcript (automated).pdf","Transcript Link")</f>
        <v>Transcript Link</v>
      </c>
    </row>
    <row r="743" ht="195" spans="1:13">
      <c r="A743" s="1" t="s">
        <v>2756</v>
      </c>
      <c r="B743" s="1" t="s">
        <v>13</v>
      </c>
      <c r="C743" s="4" t="s">
        <v>3353</v>
      </c>
      <c r="D743" s="1" t="s">
        <v>3354</v>
      </c>
      <c r="E743" s="1" t="s">
        <v>3355</v>
      </c>
      <c r="F743" s="4" t="s">
        <v>17</v>
      </c>
      <c r="G743" s="1" t="s">
        <v>18</v>
      </c>
      <c r="H743" s="1" t="s">
        <v>19</v>
      </c>
      <c r="I743" s="1" t="s">
        <v>20</v>
      </c>
      <c r="J743" s="1" t="s">
        <v>3356</v>
      </c>
      <c r="K743" s="1" t="s">
        <v>22</v>
      </c>
      <c r="L743" s="1" t="str">
        <f>HYPERLINK("https://files.afu.se/Downloads/Transcripts/Skeptic%20Zone%20(Richard%20Saunders)/2016 07 09 - skepticzonepodcast - The Skeptic Zone %23384 - 28.Feb.2016_GqS_MTXIMVE - transcript (automated).pdf","Transcript Link")</f>
        <v>Transcript Link</v>
      </c>
      <c r="M743" s="2" t="str">
        <f>HYPERLINK("https://files.afu.se/Downloads/Transcripts/Skeptic%20Zone%20(Richard%20Saunders)/2016 07 09 - skepticzonepodcast - The Skeptic Zone %23384 - 28.Feb.2016_GqS_MTXIMVE - transcript (automated).pdf","Transcript Link")</f>
        <v>Transcript Link</v>
      </c>
    </row>
    <row r="744" ht="180" spans="1:13">
      <c r="A744" s="1" t="s">
        <v>2756</v>
      </c>
      <c r="B744" s="1" t="s">
        <v>13</v>
      </c>
      <c r="C744" s="4" t="s">
        <v>3357</v>
      </c>
      <c r="D744" s="1" t="s">
        <v>3358</v>
      </c>
      <c r="E744" s="1" t="s">
        <v>3359</v>
      </c>
      <c r="F744" s="4" t="s">
        <v>17</v>
      </c>
      <c r="G744" s="1" t="s">
        <v>18</v>
      </c>
      <c r="H744" s="1" t="s">
        <v>19</v>
      </c>
      <c r="I744" s="1" t="s">
        <v>20</v>
      </c>
      <c r="J744" s="1" t="s">
        <v>3360</v>
      </c>
      <c r="K744" s="1" t="s">
        <v>22</v>
      </c>
      <c r="L744" s="1" t="str">
        <f>HYPERLINK("https://files.afu.se/Downloads/Transcripts/Skeptic%20Zone%20(Richard%20Saunders)/2016 07 09 - skepticzonepodcast - The Skeptic Zone %23391 - 17.April.2016_ExeVyEJ5uQI - transcript (automated).pdf","Transcript Link")</f>
        <v>Transcript Link</v>
      </c>
      <c r="M744" s="2" t="str">
        <f>HYPERLINK("https://files.afu.se/Downloads/Transcripts/Skeptic%20Zone%20(Richard%20Saunders)/2016 07 09 - skepticzonepodcast - The Skeptic Zone %23391 - 17.April.2016_ExeVyEJ5uQI - transcript (automated).pdf","Transcript Link")</f>
        <v>Transcript Link</v>
      </c>
    </row>
    <row r="745" ht="285" spans="1:13">
      <c r="A745" s="1" t="s">
        <v>2756</v>
      </c>
      <c r="B745" s="1" t="s">
        <v>13</v>
      </c>
      <c r="C745" s="4" t="s">
        <v>3361</v>
      </c>
      <c r="D745" s="1" t="s">
        <v>3362</v>
      </c>
      <c r="E745" s="1" t="s">
        <v>3363</v>
      </c>
      <c r="F745" s="4" t="s">
        <v>17</v>
      </c>
      <c r="G745" s="1" t="s">
        <v>18</v>
      </c>
      <c r="H745" s="1" t="s">
        <v>19</v>
      </c>
      <c r="I745" s="1" t="s">
        <v>20</v>
      </c>
      <c r="J745" s="1" t="s">
        <v>3364</v>
      </c>
      <c r="K745" s="1" t="s">
        <v>22</v>
      </c>
      <c r="L745" s="1" t="str">
        <f>HYPERLINK("https://files.afu.se/Downloads/Transcripts/Skeptic%20Zone%20(Richard%20Saunders)/2016 07 09 - skepticzonepodcast - The Skeptic Zone %23390 - 10.April.2016_wkB31HiV9BU - transcript (automated).pdf","Transcript Link")</f>
        <v>Transcript Link</v>
      </c>
      <c r="M745" s="2" t="str">
        <f>HYPERLINK("https://files.afu.se/Downloads/Transcripts/Skeptic%20Zone%20(Richard%20Saunders)/2016 07 09 - skepticzonepodcast - The Skeptic Zone %23390 - 10.April.2016_wkB31HiV9BU - transcript (automated).pdf","Transcript Link")</f>
        <v>Transcript Link</v>
      </c>
    </row>
    <row r="746" ht="330" spans="1:13">
      <c r="A746" s="1" t="s">
        <v>2756</v>
      </c>
      <c r="B746" s="1" t="s">
        <v>13</v>
      </c>
      <c r="C746" s="4" t="s">
        <v>3365</v>
      </c>
      <c r="D746" s="1" t="s">
        <v>3366</v>
      </c>
      <c r="E746" s="1" t="s">
        <v>3367</v>
      </c>
      <c r="F746" s="4" t="s">
        <v>17</v>
      </c>
      <c r="G746" s="1" t="s">
        <v>18</v>
      </c>
      <c r="H746" s="1" t="s">
        <v>19</v>
      </c>
      <c r="I746" s="1" t="s">
        <v>20</v>
      </c>
      <c r="J746" s="1" t="s">
        <v>3368</v>
      </c>
      <c r="K746" s="1" t="s">
        <v>22</v>
      </c>
      <c r="L746" s="1" t="str">
        <f>HYPERLINK("https://files.afu.se/Downloads/Transcripts/Skeptic%20Zone%20(Richard%20Saunders)/2016 07 09 - skepticzonepodcast - The Skeptic Zone %23383 - 21.Feb.2016_tZ_wTHirZlQ - transcript (automated).pdf","Transcript Link")</f>
        <v>Transcript Link</v>
      </c>
      <c r="M746" s="2" t="str">
        <f>HYPERLINK("https://files.afu.se/Downloads/Transcripts/Skeptic%20Zone%20(Richard%20Saunders)/2016 07 09 - skepticzonepodcast - The Skeptic Zone %23383 - 21.Feb.2016_tZ_wTHirZlQ - transcript (automated).pdf","Transcript Link")</f>
        <v>Transcript Link</v>
      </c>
    </row>
    <row r="747" ht="225" spans="1:13">
      <c r="A747" s="1" t="s">
        <v>2756</v>
      </c>
      <c r="B747" s="1" t="s">
        <v>13</v>
      </c>
      <c r="C747" s="4" t="s">
        <v>3369</v>
      </c>
      <c r="D747" s="1" t="s">
        <v>3370</v>
      </c>
      <c r="E747" s="1" t="s">
        <v>3371</v>
      </c>
      <c r="F747" s="4" t="s">
        <v>17</v>
      </c>
      <c r="G747" s="1" t="s">
        <v>18</v>
      </c>
      <c r="H747" s="1" t="s">
        <v>19</v>
      </c>
      <c r="I747" s="1" t="s">
        <v>20</v>
      </c>
      <c r="J747" s="1" t="s">
        <v>3372</v>
      </c>
      <c r="K747" s="1" t="s">
        <v>22</v>
      </c>
      <c r="L747" s="1" t="str">
        <f>HYPERLINK("https://files.afu.se/Downloads/Transcripts/Skeptic%20Zone%20(Richard%20Saunders)/2016 07 09 - skepticzonepodcast - The Skeptic Zone %23385 - 6.March.2016_y6iSctERIPc - transcript (automated).pdf","Transcript Link")</f>
        <v>Transcript Link</v>
      </c>
      <c r="M747" s="2" t="str">
        <f>HYPERLINK("https://files.afu.se/Downloads/Transcripts/Skeptic%20Zone%20(Richard%20Saunders)/2016 07 09 - skepticzonepodcast - The Skeptic Zone %23385 - 6.March.2016_y6iSctERIPc - transcript (automated).pdf","Transcript Link")</f>
        <v>Transcript Link</v>
      </c>
    </row>
    <row r="748" ht="210" spans="1:13">
      <c r="A748" s="1" t="s">
        <v>2756</v>
      </c>
      <c r="B748" s="1" t="s">
        <v>13</v>
      </c>
      <c r="C748" s="4" t="s">
        <v>3373</v>
      </c>
      <c r="D748" s="1" t="s">
        <v>3374</v>
      </c>
      <c r="E748" s="1" t="s">
        <v>3375</v>
      </c>
      <c r="F748" s="4" t="s">
        <v>17</v>
      </c>
      <c r="G748" s="1" t="s">
        <v>18</v>
      </c>
      <c r="H748" s="1" t="s">
        <v>19</v>
      </c>
      <c r="I748" s="1" t="s">
        <v>20</v>
      </c>
      <c r="J748" s="1" t="s">
        <v>3376</v>
      </c>
      <c r="K748" s="1" t="s">
        <v>22</v>
      </c>
      <c r="L748" s="1" t="str">
        <f>HYPERLINK("https://files.afu.se/Downloads/Transcripts/Skeptic%20Zone%20(Richard%20Saunders)/2016 07 09 - skepticzonepodcast - The Skeptic Zone %23380 - 31.Jan.2016_49upNAvqayA - transcript (automated).pdf","Transcript Link")</f>
        <v>Transcript Link</v>
      </c>
      <c r="M748" s="2" t="str">
        <f>HYPERLINK("https://files.afu.se/Downloads/Transcripts/Skeptic%20Zone%20(Richard%20Saunders)/2016 07 09 - skepticzonepodcast - The Skeptic Zone %23380 - 31.Jan.2016_49upNAvqayA - transcript (automated).pdf","Transcript Link")</f>
        <v>Transcript Link</v>
      </c>
    </row>
    <row r="749" ht="150" spans="1:13">
      <c r="A749" s="1" t="s">
        <v>2756</v>
      </c>
      <c r="B749" s="1" t="s">
        <v>13</v>
      </c>
      <c r="C749" s="4" t="s">
        <v>3377</v>
      </c>
      <c r="D749" s="1" t="s">
        <v>3378</v>
      </c>
      <c r="E749" s="1" t="s">
        <v>3379</v>
      </c>
      <c r="F749" s="4" t="s">
        <v>17</v>
      </c>
      <c r="G749" s="1" t="s">
        <v>18</v>
      </c>
      <c r="H749" s="1" t="s">
        <v>19</v>
      </c>
      <c r="I749" s="1" t="s">
        <v>20</v>
      </c>
      <c r="J749" s="1" t="s">
        <v>3380</v>
      </c>
      <c r="K749" s="1" t="s">
        <v>22</v>
      </c>
      <c r="L749" s="1" t="str">
        <f>HYPERLINK("https://files.afu.se/Downloads/Transcripts/Skeptic%20Zone%20(Richard%20Saunders)/2016 07 09 - skepticzonepodcast - The Skeptic Zone %23382 - 14.Feb.2016_TgxdlQuL9Wo - transcript (automated).pdf","Transcript Link")</f>
        <v>Transcript Link</v>
      </c>
      <c r="M749" s="2" t="str">
        <f>HYPERLINK("https://files.afu.se/Downloads/Transcripts/Skeptic%20Zone%20(Richard%20Saunders)/2016 07 09 - skepticzonepodcast - The Skeptic Zone %23382 - 14.Feb.2016_TgxdlQuL9Wo - transcript (automated).pdf","Transcript Link")</f>
        <v>Transcript Link</v>
      </c>
    </row>
    <row r="750" ht="360" spans="1:13">
      <c r="A750" s="1" t="s">
        <v>2756</v>
      </c>
      <c r="B750" s="1" t="s">
        <v>13</v>
      </c>
      <c r="C750" s="4" t="s">
        <v>3381</v>
      </c>
      <c r="D750" s="1" t="s">
        <v>3382</v>
      </c>
      <c r="E750" s="1" t="s">
        <v>3383</v>
      </c>
      <c r="F750" s="4" t="s">
        <v>17</v>
      </c>
      <c r="G750" s="1" t="s">
        <v>18</v>
      </c>
      <c r="H750" s="1" t="s">
        <v>19</v>
      </c>
      <c r="I750" s="1" t="s">
        <v>20</v>
      </c>
      <c r="J750" s="1" t="s">
        <v>3384</v>
      </c>
      <c r="K750" s="1" t="s">
        <v>22</v>
      </c>
      <c r="L750" s="1" t="str">
        <f>HYPERLINK("https://files.afu.se/Downloads/Transcripts/Skeptic%20Zone%20(Richard%20Saunders)/2016 07 09 - skepticzonepodcast - The Skeptic Zone %23378 - 17.Jan.2016_-kmyyblNl8A - transcript (automated).pdf","Transcript Link")</f>
        <v>Transcript Link</v>
      </c>
      <c r="M750" s="2" t="str">
        <f>HYPERLINK("https://files.afu.se/Downloads/Transcripts/Skeptic%20Zone%20(Richard%20Saunders)/2016 07 09 - skepticzonepodcast - The Skeptic Zone %23378 - 17.Jan.2016_-kmyyblNl8A - transcript (automated).pdf","Transcript Link")</f>
        <v>Transcript Link</v>
      </c>
    </row>
    <row r="751" ht="270" spans="1:13">
      <c r="A751" s="1" t="s">
        <v>2756</v>
      </c>
      <c r="B751" s="1" t="s">
        <v>13</v>
      </c>
      <c r="C751" s="4" t="s">
        <v>3385</v>
      </c>
      <c r="D751" s="1" t="s">
        <v>3386</v>
      </c>
      <c r="E751" s="1" t="s">
        <v>3387</v>
      </c>
      <c r="F751" s="4" t="s">
        <v>17</v>
      </c>
      <c r="G751" s="1" t="s">
        <v>18</v>
      </c>
      <c r="H751" s="1" t="s">
        <v>19</v>
      </c>
      <c r="I751" s="1" t="s">
        <v>20</v>
      </c>
      <c r="J751" s="1" t="s">
        <v>3388</v>
      </c>
      <c r="K751" s="1" t="s">
        <v>22</v>
      </c>
      <c r="L751" s="1" t="str">
        <f>HYPERLINK("https://files.afu.se/Downloads/Transcripts/Skeptic%20Zone%20(Richard%20Saunders)/2016 07 09 - skepticzonepodcast - The Skeptic Zone %23388 - 27.Mar.2016_y-zElDfbVz8 - transcript (automated).pdf","Transcript Link")</f>
        <v>Transcript Link</v>
      </c>
      <c r="M751" s="2" t="str">
        <f>HYPERLINK("https://files.afu.se/Downloads/Transcripts/Skeptic%20Zone%20(Richard%20Saunders)/2016 07 09 - skepticzonepodcast - The Skeptic Zone %23388 - 27.Mar.2016_y-zElDfbVz8 - transcript (automated).pdf","Transcript Link")</f>
        <v>Transcript Link</v>
      </c>
    </row>
    <row r="752" ht="409.5" spans="1:13">
      <c r="A752" s="1" t="s">
        <v>2756</v>
      </c>
      <c r="B752" s="1" t="s">
        <v>13</v>
      </c>
      <c r="C752" s="4" t="s">
        <v>3389</v>
      </c>
      <c r="D752" s="1" t="s">
        <v>3390</v>
      </c>
      <c r="E752" s="1" t="s">
        <v>3391</v>
      </c>
      <c r="F752" s="4" t="s">
        <v>17</v>
      </c>
      <c r="G752" s="1" t="s">
        <v>18</v>
      </c>
      <c r="H752" s="1" t="s">
        <v>19</v>
      </c>
      <c r="I752" s="1" t="s">
        <v>20</v>
      </c>
      <c r="J752" s="1" t="s">
        <v>3392</v>
      </c>
      <c r="K752" s="1" t="s">
        <v>22</v>
      </c>
      <c r="L752" s="1" t="str">
        <f>HYPERLINK("https://files.afu.se/Downloads/Transcripts/Skeptic%20Zone%20(Richard%20Saunders)/2016 07 09 - skepticzonepodcast - The Skeptic Zone %23386 - 13.March.2016_zPMCr7csJXU - transcript (automated).pdf","Transcript Link")</f>
        <v>Transcript Link</v>
      </c>
      <c r="M752" s="2" t="str">
        <f>HYPERLINK("https://files.afu.se/Downloads/Transcripts/Skeptic%20Zone%20(Richard%20Saunders)/2016 07 09 - skepticzonepodcast - The Skeptic Zone %23386 - 13.March.2016_zPMCr7csJXU - transcript (automated).pdf","Transcript Link")</f>
        <v>Transcript Link</v>
      </c>
    </row>
    <row r="753" ht="150" spans="1:13">
      <c r="A753" s="1" t="s">
        <v>2756</v>
      </c>
      <c r="B753" s="1" t="s">
        <v>13</v>
      </c>
      <c r="C753" s="4" t="s">
        <v>3393</v>
      </c>
      <c r="D753" s="1" t="s">
        <v>3394</v>
      </c>
      <c r="E753" s="1" t="s">
        <v>3395</v>
      </c>
      <c r="F753" s="4" t="s">
        <v>17</v>
      </c>
      <c r="G753" s="1" t="s">
        <v>18</v>
      </c>
      <c r="H753" s="1" t="s">
        <v>19</v>
      </c>
      <c r="I753" s="1" t="s">
        <v>20</v>
      </c>
      <c r="J753" s="1" t="s">
        <v>3396</v>
      </c>
      <c r="K753" s="1" t="s">
        <v>22</v>
      </c>
      <c r="L753" s="1" t="str">
        <f>HYPERLINK("https://files.afu.se/Downloads/Transcripts/Skeptic%20Zone%20(Richard%20Saunders)/2016 07 09 - skepticzonepodcast - The Skeptic Zone %23379 - 24.Jan.2016_th4_p0Z0ivU - transcript (automated).pdf","Transcript Link")</f>
        <v>Transcript Link</v>
      </c>
      <c r="M753" s="2" t="str">
        <f>HYPERLINK("https://files.afu.se/Downloads/Transcripts/Skeptic%20Zone%20(Richard%20Saunders)/2016 07 09 - skepticzonepodcast - The Skeptic Zone %23379 - 24.Jan.2016_th4_p0Z0ivU - transcript (automated).pdf","Transcript Link")</f>
        <v>Transcript Link</v>
      </c>
    </row>
    <row r="754" ht="150" spans="1:13">
      <c r="A754" s="1" t="s">
        <v>3397</v>
      </c>
      <c r="B754" s="1" t="s">
        <v>13</v>
      </c>
      <c r="C754" s="4" t="s">
        <v>3398</v>
      </c>
      <c r="D754" s="1" t="s">
        <v>3399</v>
      </c>
      <c r="E754" s="1" t="s">
        <v>3400</v>
      </c>
      <c r="F754" s="4" t="s">
        <v>17</v>
      </c>
      <c r="G754" s="1" t="s">
        <v>18</v>
      </c>
      <c r="H754" s="1" t="s">
        <v>19</v>
      </c>
      <c r="I754" s="1" t="s">
        <v>20</v>
      </c>
      <c r="J754" s="1" t="s">
        <v>3401</v>
      </c>
      <c r="K754" s="1" t="s">
        <v>22</v>
      </c>
      <c r="L754" s="1" t="str">
        <f>HYPERLINK("https://files.afu.se/Downloads/Transcripts/Skeptic%20Zone%20(Richard%20Saunders)/2016 07 08 - skepticzonepodcast - The Skeptic Zone %23387 - 20.Mar.2016_8KUZovJkMH8 - transcript (automated).pdf","Transcript Link")</f>
        <v>Transcript Link</v>
      </c>
      <c r="M754" s="2" t="str">
        <f>HYPERLINK("https://files.afu.se/Downloads/Transcripts/Skeptic%20Zone%20(Richard%20Saunders)/2016 07 08 - skepticzonepodcast - The Skeptic Zone %23387 - 20.Mar.2016_8KUZovJkMH8 - transcript (automated).pdf","Transcript Link")</f>
        <v>Transcript Link</v>
      </c>
    </row>
    <row r="755" ht="210" spans="1:13">
      <c r="A755" s="1" t="s">
        <v>3397</v>
      </c>
      <c r="B755" s="1" t="s">
        <v>13</v>
      </c>
      <c r="C755" s="4" t="s">
        <v>3402</v>
      </c>
      <c r="D755" s="1" t="s">
        <v>3403</v>
      </c>
      <c r="E755" s="1" t="s">
        <v>3404</v>
      </c>
      <c r="F755" s="4" t="s">
        <v>17</v>
      </c>
      <c r="G755" s="1" t="s">
        <v>18</v>
      </c>
      <c r="H755" s="1" t="s">
        <v>19</v>
      </c>
      <c r="I755" s="1" t="s">
        <v>20</v>
      </c>
      <c r="J755" s="1" t="s">
        <v>3405</v>
      </c>
      <c r="K755" s="1" t="s">
        <v>22</v>
      </c>
      <c r="L755" s="1" t="str">
        <f>HYPERLINK("https://files.afu.se/Downloads/Transcripts/Skeptic%20Zone%20(Richard%20Saunders)/2016 07 08 - skepticzonepodcast - The Skeptic Zone %23389 - 3.April.2016_kuB0-VF1IOs - transcript (automated).pdf","Transcript Link")</f>
        <v>Transcript Link</v>
      </c>
      <c r="M755" s="2" t="str">
        <f>HYPERLINK("https://files.afu.se/Downloads/Transcripts/Skeptic%20Zone%20(Richard%20Saunders)/2016 07 08 - skepticzonepodcast - The Skeptic Zone %23389 - 3.April.2016_kuB0-VF1IOs - transcript (automated).pdf","Transcript Link")</f>
        <v>Transcript Link</v>
      </c>
    </row>
    <row r="756" ht="300" spans="1:13">
      <c r="A756" s="1" t="s">
        <v>3397</v>
      </c>
      <c r="B756" s="1" t="s">
        <v>13</v>
      </c>
      <c r="C756" s="4" t="s">
        <v>3406</v>
      </c>
      <c r="D756" s="1" t="s">
        <v>3407</v>
      </c>
      <c r="E756" s="1" t="s">
        <v>3408</v>
      </c>
      <c r="F756" s="4" t="s">
        <v>17</v>
      </c>
      <c r="G756" s="1" t="s">
        <v>18</v>
      </c>
      <c r="H756" s="1" t="s">
        <v>19</v>
      </c>
      <c r="I756" s="1" t="s">
        <v>20</v>
      </c>
      <c r="J756" s="1" t="s">
        <v>3409</v>
      </c>
      <c r="K756" s="1" t="s">
        <v>22</v>
      </c>
      <c r="L756" s="1" t="str">
        <f>HYPERLINK("https://files.afu.se/Downloads/Transcripts/Skeptic%20Zone%20(Richard%20Saunders)/2016 07 08 - skepticzonepodcast - The Skeptic Zone %23381 - 7.Feb.2016_dUkywJh8Xrk - transcript (automated).pdf","Transcript Link")</f>
        <v>Transcript Link</v>
      </c>
      <c r="M756" s="2" t="str">
        <f>HYPERLINK("https://files.afu.se/Downloads/Transcripts/Skeptic%20Zone%20(Richard%20Saunders)/2016 07 08 - skepticzonepodcast - The Skeptic Zone %23381 - 7.Feb.2016_dUkywJh8Xrk - transcript (automated).pdf","Transcript Link")</f>
        <v>Transcript Link</v>
      </c>
    </row>
    <row r="757" ht="360" spans="1:13">
      <c r="A757" s="1" t="s">
        <v>3397</v>
      </c>
      <c r="B757" s="1" t="s">
        <v>13</v>
      </c>
      <c r="C757" s="4" t="s">
        <v>3410</v>
      </c>
      <c r="D757" s="1" t="s">
        <v>3411</v>
      </c>
      <c r="E757" s="1" t="s">
        <v>3412</v>
      </c>
      <c r="F757" s="4" t="s">
        <v>17</v>
      </c>
      <c r="G757" s="1" t="s">
        <v>18</v>
      </c>
      <c r="H757" s="1" t="s">
        <v>19</v>
      </c>
      <c r="I757" s="1" t="s">
        <v>20</v>
      </c>
      <c r="J757" s="1" t="s">
        <v>3413</v>
      </c>
      <c r="K757" s="1" t="s">
        <v>22</v>
      </c>
      <c r="L757" s="1" t="str">
        <f>HYPERLINK("https://files.afu.se/Downloads/Transcripts/Skeptic%20Zone%20(Richard%20Saunders)/2016 07 08 - skepticzonepodcast - The Skeptic Zone %23377 - 10.Jan.2016_j2YkJCXqC_A - transcript (automated).pdf","Transcript Link")</f>
        <v>Transcript Link</v>
      </c>
      <c r="M757" s="2" t="str">
        <f>HYPERLINK("https://files.afu.se/Downloads/Transcripts/Skeptic%20Zone%20(Richard%20Saunders)/2016 07 08 - skepticzonepodcast - The Skeptic Zone %23377 - 10.Jan.2016_j2YkJCXqC_A - transcript (automated).pdf","Transcript Link")</f>
        <v>Transcript Link</v>
      </c>
    </row>
    <row r="758" ht="300" spans="1:13">
      <c r="A758" s="1" t="s">
        <v>3397</v>
      </c>
      <c r="B758" s="1" t="s">
        <v>13</v>
      </c>
      <c r="C758" s="4" t="s">
        <v>3414</v>
      </c>
      <c r="D758" s="1" t="s">
        <v>3415</v>
      </c>
      <c r="E758" s="1" t="s">
        <v>3416</v>
      </c>
      <c r="F758" s="4" t="s">
        <v>17</v>
      </c>
      <c r="G758" s="1" t="s">
        <v>18</v>
      </c>
      <c r="H758" s="1" t="s">
        <v>19</v>
      </c>
      <c r="I758" s="1" t="s">
        <v>20</v>
      </c>
      <c r="J758" s="1" t="s">
        <v>3417</v>
      </c>
      <c r="K758" s="1" t="s">
        <v>22</v>
      </c>
      <c r="L758" s="1" t="str">
        <f>HYPERLINK("https://files.afu.se/Downloads/Transcripts/Skeptic%20Zone%20(Richard%20Saunders)/2016 07 08 - skepticzonepodcast - The Skeptic Zone %23392 - 24.April.2016_Gs39wqnwx5k - transcript (automated).pdf","Transcript Link")</f>
        <v>Transcript Link</v>
      </c>
      <c r="M758" s="2" t="str">
        <f>HYPERLINK("https://files.afu.se/Downloads/Transcripts/Skeptic%20Zone%20(Richard%20Saunders)/2016 07 08 - skepticzonepodcast - The Skeptic Zone %23392 - 24.April.2016_Gs39wqnwx5k - transcript (automated).pdf","Transcript Link")</f>
        <v>Transcript Link</v>
      </c>
    </row>
    <row r="759" ht="409.5" spans="1:13">
      <c r="A759" s="1" t="s">
        <v>3397</v>
      </c>
      <c r="B759" s="1" t="s">
        <v>13</v>
      </c>
      <c r="C759" s="4" t="s">
        <v>3418</v>
      </c>
      <c r="D759" s="1" t="s">
        <v>3419</v>
      </c>
      <c r="E759" s="1" t="s">
        <v>3420</v>
      </c>
      <c r="F759" s="4" t="s">
        <v>17</v>
      </c>
      <c r="G759" s="1" t="s">
        <v>18</v>
      </c>
      <c r="H759" s="1" t="s">
        <v>19</v>
      </c>
      <c r="I759" s="1" t="s">
        <v>20</v>
      </c>
      <c r="J759" s="1" t="s">
        <v>3421</v>
      </c>
      <c r="K759" s="1" t="s">
        <v>22</v>
      </c>
      <c r="L759" s="1" t="str">
        <f>HYPERLINK("https://files.afu.se/Downloads/Transcripts/Skeptic%20Zone%20(Richard%20Saunders)/2016 07 08 - skepticzonepodcast - The Skeptic Zone %23399 - 12.June.2016_mk4j5obJlg4 - transcript (automated).pdf","Transcript Link")</f>
        <v>Transcript Link</v>
      </c>
      <c r="M759" s="2" t="str">
        <f>HYPERLINK("https://files.afu.se/Downloads/Transcripts/Skeptic%20Zone%20(Richard%20Saunders)/2016 07 08 - skepticzonepodcast - The Skeptic Zone %23399 - 12.June.2016_mk4j5obJlg4 - transcript (automated).pdf","Transcript Link")</f>
        <v>Transcript Link</v>
      </c>
    </row>
    <row r="760" ht="409.5" spans="1:13">
      <c r="A760" s="1" t="s">
        <v>3397</v>
      </c>
      <c r="B760" s="1" t="s">
        <v>13</v>
      </c>
      <c r="C760" s="4" t="s">
        <v>3422</v>
      </c>
      <c r="D760" s="1" t="s">
        <v>3423</v>
      </c>
      <c r="E760" s="1" t="s">
        <v>3424</v>
      </c>
      <c r="F760" s="4" t="s">
        <v>17</v>
      </c>
      <c r="G760" s="1" t="s">
        <v>18</v>
      </c>
      <c r="H760" s="1" t="s">
        <v>19</v>
      </c>
      <c r="I760" s="1" t="s">
        <v>20</v>
      </c>
      <c r="J760" s="1" t="s">
        <v>3425</v>
      </c>
      <c r="K760" s="1" t="s">
        <v>22</v>
      </c>
      <c r="L760" s="1" t="str">
        <f>HYPERLINK("https://files.afu.se/Downloads/Transcripts/Skeptic%20Zone%20(Richard%20Saunders)/2016 07 08 - skepticzonepodcast - The Skeptic Zone %23401 - 26.June.2016_AdMdjn4Vtig - transcript (automated).pdf","Transcript Link")</f>
        <v>Transcript Link</v>
      </c>
      <c r="M760" s="2" t="str">
        <f>HYPERLINK("https://files.afu.se/Downloads/Transcripts/Skeptic%20Zone%20(Richard%20Saunders)/2016 07 08 - skepticzonepodcast - The Skeptic Zone %23401 - 26.June.2016_AdMdjn4Vtig - transcript (automated).pdf","Transcript Link")</f>
        <v>Transcript Link</v>
      </c>
    </row>
    <row r="761" ht="375" spans="1:13">
      <c r="A761" s="1" t="s">
        <v>3397</v>
      </c>
      <c r="B761" s="1" t="s">
        <v>13</v>
      </c>
      <c r="C761" s="4" t="s">
        <v>3426</v>
      </c>
      <c r="D761" s="1" t="s">
        <v>3427</v>
      </c>
      <c r="E761" s="1" t="s">
        <v>3428</v>
      </c>
      <c r="F761" s="4" t="s">
        <v>17</v>
      </c>
      <c r="G761" s="1" t="s">
        <v>18</v>
      </c>
      <c r="H761" s="1" t="s">
        <v>19</v>
      </c>
      <c r="I761" s="1" t="s">
        <v>20</v>
      </c>
      <c r="J761" s="1" t="s">
        <v>3429</v>
      </c>
      <c r="K761" s="1" t="s">
        <v>22</v>
      </c>
      <c r="L761" s="1" t="str">
        <f>HYPERLINK("https://files.afu.se/Downloads/Transcripts/Skeptic%20Zone%20(Richard%20Saunders)/2016 07 08 - skepticzonepodcast - The Skeptic Zone %23400 - 19.June.2016_wSBeTjzGnYY - transcript (automated).pdf","Transcript Link")</f>
        <v>Transcript Link</v>
      </c>
      <c r="M761" s="2" t="str">
        <f>HYPERLINK("https://files.afu.se/Downloads/Transcripts/Skeptic%20Zone%20(Richard%20Saunders)/2016 07 08 - skepticzonepodcast - The Skeptic Zone %23400 - 19.June.2016_wSBeTjzGnYY - transcript (automated).pdf","Transcript Link")</f>
        <v>Transcript Link</v>
      </c>
    </row>
    <row r="762" ht="165" spans="1:13">
      <c r="A762" s="1" t="s">
        <v>3397</v>
      </c>
      <c r="B762" s="1" t="s">
        <v>13</v>
      </c>
      <c r="C762" s="4" t="s">
        <v>3430</v>
      </c>
      <c r="D762" s="1" t="s">
        <v>3431</v>
      </c>
      <c r="E762" s="1" t="s">
        <v>3432</v>
      </c>
      <c r="F762" s="4" t="s">
        <v>17</v>
      </c>
      <c r="G762" s="1" t="s">
        <v>18</v>
      </c>
      <c r="H762" s="1" t="s">
        <v>19</v>
      </c>
      <c r="I762" s="1" t="s">
        <v>20</v>
      </c>
      <c r="J762" s="1" t="s">
        <v>3433</v>
      </c>
      <c r="K762" s="1" t="s">
        <v>22</v>
      </c>
      <c r="L762" s="1" t="str">
        <f>HYPERLINK("https://files.afu.se/Downloads/Transcripts/Skeptic%20Zone%20(Richard%20Saunders)/2016 07 08 - skepticzonepodcast - The Skeptic Zone %23376 - 3.Jan.2016_Bq9fobcH9t4 - transcript (automated).pdf","Transcript Link")</f>
        <v>Transcript Link</v>
      </c>
      <c r="M762" s="2" t="str">
        <f>HYPERLINK("https://files.afu.se/Downloads/Transcripts/Skeptic%20Zone%20(Richard%20Saunders)/2016 07 08 - skepticzonepodcast - The Skeptic Zone %23376 - 3.Jan.2016_Bq9fobcH9t4 - transcript (automated).pdf","Transcript Link")</f>
        <v>Transcript Link</v>
      </c>
    </row>
    <row r="763" ht="165" spans="1:13">
      <c r="A763" s="1" t="s">
        <v>3397</v>
      </c>
      <c r="B763" s="1" t="s">
        <v>13</v>
      </c>
      <c r="C763" s="4" t="s">
        <v>3434</v>
      </c>
      <c r="D763" s="1" t="s">
        <v>3435</v>
      </c>
      <c r="E763" s="1" t="s">
        <v>3436</v>
      </c>
      <c r="F763" s="4" t="s">
        <v>17</v>
      </c>
      <c r="G763" s="1" t="s">
        <v>18</v>
      </c>
      <c r="H763" s="1" t="s">
        <v>19</v>
      </c>
      <c r="I763" s="1" t="s">
        <v>20</v>
      </c>
      <c r="J763" s="1" t="s">
        <v>3437</v>
      </c>
      <c r="K763" s="1" t="s">
        <v>22</v>
      </c>
      <c r="L763" s="1" t="str">
        <f>HYPERLINK("https://files.afu.se/Downloads/Transcripts/Skeptic%20Zone%20(Richard%20Saunders)/2016 07 08 - skepticzonepodcast - The Skeptic Zone %23374 - 20.Dec.2015_xwCIpR8yJ8I - transcript (automated).pdf","Transcript Link")</f>
        <v>Transcript Link</v>
      </c>
      <c r="M763" s="2" t="str">
        <f>HYPERLINK("https://files.afu.se/Downloads/Transcripts/Skeptic%20Zone%20(Richard%20Saunders)/2016 07 08 - skepticzonepodcast - The Skeptic Zone %23374 - 20.Dec.2015_xwCIpR8yJ8I - transcript (automated).pdf","Transcript Link")</f>
        <v>Transcript Link</v>
      </c>
    </row>
    <row r="764" ht="150" spans="1:13">
      <c r="A764" s="1" t="s">
        <v>3397</v>
      </c>
      <c r="B764" s="1" t="s">
        <v>13</v>
      </c>
      <c r="C764" s="4" t="s">
        <v>3438</v>
      </c>
      <c r="D764" s="1" t="s">
        <v>3439</v>
      </c>
      <c r="E764" s="1" t="s">
        <v>3440</v>
      </c>
      <c r="F764" s="4" t="s">
        <v>17</v>
      </c>
      <c r="G764" s="1" t="s">
        <v>18</v>
      </c>
      <c r="H764" s="1" t="s">
        <v>19</v>
      </c>
      <c r="I764" s="1" t="s">
        <v>20</v>
      </c>
      <c r="J764" s="1" t="s">
        <v>3441</v>
      </c>
      <c r="K764" s="1" t="s">
        <v>22</v>
      </c>
      <c r="L764" s="1" t="str">
        <f>HYPERLINK("https://files.afu.se/Downloads/Transcripts/Skeptic%20Zone%20(Richard%20Saunders)/2016 07 08 - skepticzonepodcast - The Skeptic Zone %23394 - 8.May.2016_V6m8hR30aLc - transcript (automated).pdf","Transcript Link")</f>
        <v>Transcript Link</v>
      </c>
      <c r="M764" s="2" t="str">
        <f>HYPERLINK("https://files.afu.se/Downloads/Transcripts/Skeptic%20Zone%20(Richard%20Saunders)/2016 07 08 - skepticzonepodcast - The Skeptic Zone %23394 - 8.May.2016_V6m8hR30aLc - transcript (automated).pdf","Transcript Link")</f>
        <v>Transcript Link</v>
      </c>
    </row>
    <row r="765" ht="330" spans="1:13">
      <c r="A765" s="1" t="s">
        <v>3397</v>
      </c>
      <c r="B765" s="1" t="s">
        <v>13</v>
      </c>
      <c r="C765" s="4" t="s">
        <v>3442</v>
      </c>
      <c r="D765" s="1" t="s">
        <v>3443</v>
      </c>
      <c r="E765" s="1" t="s">
        <v>3444</v>
      </c>
      <c r="F765" s="4" t="s">
        <v>17</v>
      </c>
      <c r="G765" s="1" t="s">
        <v>18</v>
      </c>
      <c r="H765" s="1" t="s">
        <v>19</v>
      </c>
      <c r="I765" s="1" t="s">
        <v>20</v>
      </c>
      <c r="J765" s="1" t="s">
        <v>3445</v>
      </c>
      <c r="K765" s="1" t="s">
        <v>22</v>
      </c>
      <c r="L765" s="1" t="str">
        <f>HYPERLINK("https://files.afu.se/Downloads/Transcripts/Skeptic%20Zone%20(Richard%20Saunders)/2016 07 08 - skepticzonepodcast - The Skeptic Zone %23395 - 15.May.2016_4xqM3xlGvNA - transcript (automated).pdf","Transcript Link")</f>
        <v>Transcript Link</v>
      </c>
      <c r="M765" s="2" t="str">
        <f>HYPERLINK("https://files.afu.se/Downloads/Transcripts/Skeptic%20Zone%20(Richard%20Saunders)/2016 07 08 - skepticzonepodcast - The Skeptic Zone %23395 - 15.May.2016_4xqM3xlGvNA - transcript (automated).pdf","Transcript Link")</f>
        <v>Transcript Link</v>
      </c>
    </row>
    <row r="766" ht="285" spans="1:13">
      <c r="A766" s="1" t="s">
        <v>3397</v>
      </c>
      <c r="B766" s="1" t="s">
        <v>13</v>
      </c>
      <c r="C766" s="4" t="s">
        <v>3446</v>
      </c>
      <c r="D766" s="1" t="s">
        <v>3447</v>
      </c>
      <c r="E766" s="1" t="s">
        <v>3448</v>
      </c>
      <c r="F766" s="4" t="s">
        <v>17</v>
      </c>
      <c r="G766" s="1" t="s">
        <v>18</v>
      </c>
      <c r="H766" s="1" t="s">
        <v>19</v>
      </c>
      <c r="I766" s="1" t="s">
        <v>20</v>
      </c>
      <c r="J766" s="1" t="s">
        <v>3449</v>
      </c>
      <c r="K766" s="1" t="s">
        <v>22</v>
      </c>
      <c r="L766" s="1" t="str">
        <f>HYPERLINK("https://files.afu.se/Downloads/Transcripts/Skeptic%20Zone%20(Richard%20Saunders)/2016 07 08 - skepticzonepodcast - The Skeptic Zone %23398 - 5.June.2016_befM9TjwDN8 - transcript (automated).pdf","Transcript Link")</f>
        <v>Transcript Link</v>
      </c>
      <c r="M766" s="2" t="str">
        <f>HYPERLINK("https://files.afu.se/Downloads/Transcripts/Skeptic%20Zone%20(Richard%20Saunders)/2016 07 08 - skepticzonepodcast - The Skeptic Zone %23398 - 5.June.2016_befM9TjwDN8 - transcript (automated).pdf","Transcript Link")</f>
        <v>Transcript Link</v>
      </c>
    </row>
    <row r="767" ht="315" spans="1:13">
      <c r="A767" s="1" t="s">
        <v>3397</v>
      </c>
      <c r="B767" s="1" t="s">
        <v>13</v>
      </c>
      <c r="C767" s="4" t="s">
        <v>3450</v>
      </c>
      <c r="D767" s="1" t="s">
        <v>3451</v>
      </c>
      <c r="E767" s="1" t="s">
        <v>3452</v>
      </c>
      <c r="F767" s="4" t="s">
        <v>17</v>
      </c>
      <c r="G767" s="1" t="s">
        <v>18</v>
      </c>
      <c r="H767" s="1" t="s">
        <v>19</v>
      </c>
      <c r="I767" s="1" t="s">
        <v>20</v>
      </c>
      <c r="J767" s="1" t="s">
        <v>3453</v>
      </c>
      <c r="K767" s="1" t="s">
        <v>22</v>
      </c>
      <c r="L767" s="1" t="str">
        <f>HYPERLINK("https://files.afu.se/Downloads/Transcripts/Skeptic%20Zone%20(Richard%20Saunders)/2016 07 08 - skepticzonepodcast - The Skeptic Zone %23393 - 1.May.2016_AfH22VzHBUY - transcript (automated).pdf","Transcript Link")</f>
        <v>Transcript Link</v>
      </c>
      <c r="M767" s="2" t="str">
        <f>HYPERLINK("https://files.afu.se/Downloads/Transcripts/Skeptic%20Zone%20(Richard%20Saunders)/2016 07 08 - skepticzonepodcast - The Skeptic Zone %23393 - 1.May.2016_AfH22VzHBUY - transcript (automated).pdf","Transcript Link")</f>
        <v>Transcript Link</v>
      </c>
    </row>
    <row r="768" ht="270" spans="1:13">
      <c r="A768" s="1" t="s">
        <v>3397</v>
      </c>
      <c r="B768" s="1" t="s">
        <v>13</v>
      </c>
      <c r="C768" s="4" t="s">
        <v>3454</v>
      </c>
      <c r="D768" s="1" t="s">
        <v>3455</v>
      </c>
      <c r="E768" s="1" t="s">
        <v>3456</v>
      </c>
      <c r="F768" s="4" t="s">
        <v>17</v>
      </c>
      <c r="G768" s="1" t="s">
        <v>18</v>
      </c>
      <c r="H768" s="1" t="s">
        <v>19</v>
      </c>
      <c r="I768" s="1" t="s">
        <v>20</v>
      </c>
      <c r="J768" s="1" t="s">
        <v>3457</v>
      </c>
      <c r="K768" s="1" t="s">
        <v>22</v>
      </c>
      <c r="L768" s="1" t="str">
        <f>HYPERLINK("https://files.afu.se/Downloads/Transcripts/Skeptic%20Zone%20(Richard%20Saunders)/2016 07 08 - skepticzonepodcast - The Skeptic Zone %23397 - 29.May.2016_uUF4aMLVRG0 - transcript (automated).pdf","Transcript Link")</f>
        <v>Transcript Link</v>
      </c>
      <c r="M768" s="2" t="str">
        <f>HYPERLINK("https://files.afu.se/Downloads/Transcripts/Skeptic%20Zone%20(Richard%20Saunders)/2016 07 08 - skepticzonepodcast - The Skeptic Zone %23397 - 29.May.2016_uUF4aMLVRG0 - transcript (automated).pdf","Transcript Link")</f>
        <v>Transcript Link</v>
      </c>
    </row>
    <row r="769" ht="195" spans="1:13">
      <c r="A769" s="1" t="s">
        <v>3397</v>
      </c>
      <c r="B769" s="1" t="s">
        <v>13</v>
      </c>
      <c r="C769" s="4" t="s">
        <v>3458</v>
      </c>
      <c r="D769" s="1" t="s">
        <v>3459</v>
      </c>
      <c r="E769" s="1" t="s">
        <v>3460</v>
      </c>
      <c r="F769" s="4" t="s">
        <v>17</v>
      </c>
      <c r="G769" s="1" t="s">
        <v>18</v>
      </c>
      <c r="H769" s="1" t="s">
        <v>19</v>
      </c>
      <c r="I769" s="1" t="s">
        <v>20</v>
      </c>
      <c r="J769" s="1" t="s">
        <v>3461</v>
      </c>
      <c r="K769" s="1" t="s">
        <v>22</v>
      </c>
      <c r="L769" s="1" t="str">
        <f>HYPERLINK("https://files.afu.se/Downloads/Transcripts/Skeptic%20Zone%20(Richard%20Saunders)/2016 07 08 - skepticzonepodcast - The Skeptic Zone %23396 - 22.May.2016_z-Rl-eXaIjo - transcript (automated).pdf","Transcript Link")</f>
        <v>Transcript Link</v>
      </c>
      <c r="M769" s="2" t="str">
        <f>HYPERLINK("https://files.afu.se/Downloads/Transcripts/Skeptic%20Zone%20(Richard%20Saunders)/2016 07 08 - skepticzonepodcast - The Skeptic Zone %23396 - 22.May.2016_z-Rl-eXaIjo - transcript (automated).pdf","Transcript Link")</f>
        <v>Transcript Link</v>
      </c>
    </row>
    <row r="770" ht="150" spans="1:13">
      <c r="A770" s="1" t="s">
        <v>3397</v>
      </c>
      <c r="B770" s="1" t="s">
        <v>13</v>
      </c>
      <c r="C770" s="4" t="s">
        <v>3462</v>
      </c>
      <c r="D770" s="1" t="s">
        <v>3463</v>
      </c>
      <c r="E770" s="1" t="s">
        <v>3464</v>
      </c>
      <c r="F770" s="4" t="s">
        <v>17</v>
      </c>
      <c r="G770" s="1" t="s">
        <v>18</v>
      </c>
      <c r="H770" s="1" t="s">
        <v>19</v>
      </c>
      <c r="I770" s="1" t="s">
        <v>20</v>
      </c>
      <c r="J770" s="1" t="s">
        <v>3465</v>
      </c>
      <c r="K770" s="1" t="s">
        <v>22</v>
      </c>
      <c r="L770" s="1" t="str">
        <f>HYPERLINK("https://files.afu.se/Downloads/Transcripts/Skeptic%20Zone%20(Richard%20Saunders)/2016 07 08 - skepticzonepodcast - The Skeptic Zone %23375 - 27.Dec.2015_K7QznabsoAo - transcript (automated).pdf","Transcript Link")</f>
        <v>Transcript Link</v>
      </c>
      <c r="M770" s="2" t="str">
        <f>HYPERLINK("https://files.afu.se/Downloads/Transcripts/Skeptic%20Zone%20(Richard%20Saunders)/2016 07 08 - skepticzonepodcast - The Skeptic Zone %23375 - 27.Dec.2015_K7QznabsoAo - transcript (automated).pdf","Transcript Link")</f>
        <v>Transcript Link</v>
      </c>
    </row>
    <row r="771" ht="240" spans="1:13">
      <c r="A771" s="1" t="s">
        <v>3397</v>
      </c>
      <c r="B771" s="1" t="s">
        <v>13</v>
      </c>
      <c r="C771" s="4" t="s">
        <v>3466</v>
      </c>
      <c r="D771" s="1" t="s">
        <v>3467</v>
      </c>
      <c r="E771" s="1" t="s">
        <v>3468</v>
      </c>
      <c r="F771" s="4" t="s">
        <v>17</v>
      </c>
      <c r="G771" s="1" t="s">
        <v>18</v>
      </c>
      <c r="H771" s="1" t="s">
        <v>19</v>
      </c>
      <c r="I771" s="1" t="s">
        <v>20</v>
      </c>
      <c r="J771" s="1" t="s">
        <v>3469</v>
      </c>
      <c r="K771" s="1" t="s">
        <v>22</v>
      </c>
      <c r="L771" s="1" t="str">
        <f>HYPERLINK("https://files.afu.se/Downloads/Transcripts/Skeptic%20Zone%20(Richard%20Saunders)/2016 07 08 - skepticzonepodcast - The Skeptic Zone %23373 - 13.Dec.2015_1Myl1sCQZbo - transcript (automated).pdf","Transcript Link")</f>
        <v>Transcript Link</v>
      </c>
      <c r="M771" s="2" t="str">
        <f>HYPERLINK("https://files.afu.se/Downloads/Transcripts/Skeptic%20Zone%20(Richard%20Saunders)/2016 07 08 - skepticzonepodcast - The Skeptic Zone %23373 - 13.Dec.2015_1Myl1sCQZbo - transcript (automated).pdf","Transcript Link")</f>
        <v>Transcript Link</v>
      </c>
    </row>
    <row r="772" ht="270" spans="1:13">
      <c r="A772" s="1" t="s">
        <v>3397</v>
      </c>
      <c r="B772" s="1" t="s">
        <v>13</v>
      </c>
      <c r="C772" s="4" t="s">
        <v>3470</v>
      </c>
      <c r="D772" s="1" t="s">
        <v>3471</v>
      </c>
      <c r="E772" s="1" t="s">
        <v>3472</v>
      </c>
      <c r="F772" s="4" t="s">
        <v>17</v>
      </c>
      <c r="G772" s="1" t="s">
        <v>18</v>
      </c>
      <c r="H772" s="1" t="s">
        <v>19</v>
      </c>
      <c r="I772" s="1" t="s">
        <v>20</v>
      </c>
      <c r="J772" s="1" t="s">
        <v>3473</v>
      </c>
      <c r="K772" s="1" t="s">
        <v>22</v>
      </c>
      <c r="L772" s="1" t="str">
        <f>HYPERLINK("https://files.afu.se/Downloads/Transcripts/Skeptic%20Zone%20(Richard%20Saunders)/2016 07 08 - skepticzonepodcast - The Skeptic Zone %23353 - 26.July.2015_mq47NaoxG2k - transcript (automated).pdf","Transcript Link")</f>
        <v>Transcript Link</v>
      </c>
      <c r="M772" s="2" t="str">
        <f>HYPERLINK("https://files.afu.se/Downloads/Transcripts/Skeptic%20Zone%20(Richard%20Saunders)/2016 07 08 - skepticzonepodcast - The Skeptic Zone %23353 - 26.July.2015_mq47NaoxG2k - transcript (automated).pdf","Transcript Link")</f>
        <v>Transcript Link</v>
      </c>
    </row>
    <row r="773" ht="375" spans="1:13">
      <c r="A773" s="1" t="s">
        <v>3397</v>
      </c>
      <c r="B773" s="1" t="s">
        <v>13</v>
      </c>
      <c r="C773" s="4" t="s">
        <v>3474</v>
      </c>
      <c r="D773" s="1" t="s">
        <v>3475</v>
      </c>
      <c r="E773" s="1" t="s">
        <v>3476</v>
      </c>
      <c r="F773" s="4" t="s">
        <v>17</v>
      </c>
      <c r="G773" s="1" t="s">
        <v>18</v>
      </c>
      <c r="H773" s="1" t="s">
        <v>19</v>
      </c>
      <c r="I773" s="1" t="s">
        <v>20</v>
      </c>
      <c r="J773" s="1" t="s">
        <v>3477</v>
      </c>
      <c r="K773" s="1" t="s">
        <v>22</v>
      </c>
      <c r="L773" s="1" t="str">
        <f>HYPERLINK("https://files.afu.se/Downloads/Transcripts/Skeptic%20Zone%20(Richard%20Saunders)/2016 07 08 - skepticzonepodcast - The Skeptic Zone %23354 - 2.Aug.2015_G0Vp5J3s4pU - transcript (automated).pdf","Transcript Link")</f>
        <v>Transcript Link</v>
      </c>
      <c r="M773" s="2" t="str">
        <f>HYPERLINK("https://files.afu.se/Downloads/Transcripts/Skeptic%20Zone%20(Richard%20Saunders)/2016 07 08 - skepticzonepodcast - The Skeptic Zone %23354 - 2.Aug.2015_G0Vp5J3s4pU - transcript (automated).pdf","Transcript Link")</f>
        <v>Transcript Link</v>
      </c>
    </row>
    <row r="774" ht="405" spans="1:13">
      <c r="A774" s="1" t="s">
        <v>3397</v>
      </c>
      <c r="B774" s="1" t="s">
        <v>13</v>
      </c>
      <c r="C774" s="4" t="s">
        <v>3478</v>
      </c>
      <c r="D774" s="1" t="s">
        <v>3479</v>
      </c>
      <c r="E774" s="1" t="s">
        <v>3480</v>
      </c>
      <c r="F774" s="4" t="s">
        <v>17</v>
      </c>
      <c r="G774" s="1" t="s">
        <v>18</v>
      </c>
      <c r="H774" s="1" t="s">
        <v>19</v>
      </c>
      <c r="I774" s="1" t="s">
        <v>20</v>
      </c>
      <c r="J774" s="1" t="s">
        <v>3481</v>
      </c>
      <c r="K774" s="1" t="s">
        <v>22</v>
      </c>
      <c r="L774" s="1" t="str">
        <f>HYPERLINK("https://files.afu.se/Downloads/Transcripts/Skeptic%20Zone%20(Richard%20Saunders)/2016 07 08 - skepticzonepodcast - The Skeptic Zone %23361- 20.Sep.2015_8Ln8yn7NHKg - transcript (automated).pdf","Transcript Link")</f>
        <v>Transcript Link</v>
      </c>
      <c r="M774" s="2" t="str">
        <f>HYPERLINK("https://files.afu.se/Downloads/Transcripts/Skeptic%20Zone%20(Richard%20Saunders)/2016 07 08 - skepticzonepodcast - The Skeptic Zone %23361- 20.Sep.2015_8Ln8yn7NHKg - transcript (automated).pdf","Transcript Link")</f>
        <v>Transcript Link</v>
      </c>
    </row>
    <row r="775" ht="315" spans="1:13">
      <c r="A775" s="1" t="s">
        <v>3397</v>
      </c>
      <c r="B775" s="1" t="s">
        <v>13</v>
      </c>
      <c r="C775" s="4" t="s">
        <v>3482</v>
      </c>
      <c r="D775" s="1" t="s">
        <v>3483</v>
      </c>
      <c r="E775" s="1" t="s">
        <v>3484</v>
      </c>
      <c r="F775" s="4" t="s">
        <v>17</v>
      </c>
      <c r="G775" s="1" t="s">
        <v>18</v>
      </c>
      <c r="H775" s="1" t="s">
        <v>19</v>
      </c>
      <c r="I775" s="1" t="s">
        <v>20</v>
      </c>
      <c r="J775" s="1" t="s">
        <v>3485</v>
      </c>
      <c r="K775" s="1" t="s">
        <v>22</v>
      </c>
      <c r="L775" s="1" t="str">
        <f>HYPERLINK("https://files.afu.se/Downloads/Transcripts/Skeptic%20Zone%20(Richard%20Saunders)/2016 07 08 - skepticzonepodcast - The Skeptic Zone %23371 - 29.Nov.2015_4pa6S2Lym-0 - transcript (automated).pdf","Transcript Link")</f>
        <v>Transcript Link</v>
      </c>
      <c r="M775" s="2" t="str">
        <f>HYPERLINK("https://files.afu.se/Downloads/Transcripts/Skeptic%20Zone%20(Richard%20Saunders)/2016 07 08 - skepticzonepodcast - The Skeptic Zone %23371 - 29.Nov.2015_4pa6S2Lym-0 - transcript (automated).pdf","Transcript Link")</f>
        <v>Transcript Link</v>
      </c>
    </row>
    <row r="776" ht="409.5" spans="1:13">
      <c r="A776" s="1" t="s">
        <v>3397</v>
      </c>
      <c r="B776" s="1" t="s">
        <v>13</v>
      </c>
      <c r="C776" s="4" t="s">
        <v>3486</v>
      </c>
      <c r="D776" s="1" t="s">
        <v>3487</v>
      </c>
      <c r="E776" s="1" t="s">
        <v>3488</v>
      </c>
      <c r="F776" s="4" t="s">
        <v>17</v>
      </c>
      <c r="G776" s="1" t="s">
        <v>18</v>
      </c>
      <c r="H776" s="1" t="s">
        <v>19</v>
      </c>
      <c r="I776" s="1" t="s">
        <v>20</v>
      </c>
      <c r="J776" s="1" t="s">
        <v>3489</v>
      </c>
      <c r="K776" s="1" t="s">
        <v>22</v>
      </c>
      <c r="L776" s="1" t="str">
        <f>HYPERLINK("https://files.afu.se/Downloads/Transcripts/Skeptic%20Zone%20(Richard%20Saunders)/2016 07 08 - skepticzonepodcast - The Skeptic Zone %23358 - 30.Aug.2015_rPcXY9omkdA - transcript (automated).pdf","Transcript Link")</f>
        <v>Transcript Link</v>
      </c>
      <c r="M776" s="2" t="str">
        <f>HYPERLINK("https://files.afu.se/Downloads/Transcripts/Skeptic%20Zone%20(Richard%20Saunders)/2016 07 08 - skepticzonepodcast - The Skeptic Zone %23358 - 30.Aug.2015_rPcXY9omkdA - transcript (automated).pdf","Transcript Link")</f>
        <v>Transcript Link</v>
      </c>
    </row>
    <row r="777" ht="409.5" spans="1:13">
      <c r="A777" s="1" t="s">
        <v>3397</v>
      </c>
      <c r="B777" s="1" t="s">
        <v>13</v>
      </c>
      <c r="C777" s="4" t="s">
        <v>3490</v>
      </c>
      <c r="D777" s="1" t="s">
        <v>3491</v>
      </c>
      <c r="E777" s="1" t="s">
        <v>3492</v>
      </c>
      <c r="F777" s="4" t="s">
        <v>17</v>
      </c>
      <c r="G777" s="1" t="s">
        <v>18</v>
      </c>
      <c r="H777" s="1" t="s">
        <v>19</v>
      </c>
      <c r="I777" s="1" t="s">
        <v>20</v>
      </c>
      <c r="J777" s="1" t="s">
        <v>3493</v>
      </c>
      <c r="K777" s="1" t="s">
        <v>22</v>
      </c>
      <c r="L777" s="1" t="str">
        <f>HYPERLINK("https://files.afu.se/Downloads/Transcripts/Skeptic%20Zone%20(Richard%20Saunders)/2016 07 08 - skepticzonepodcast - The Skeptic Zone %23356 - 16.Aug.2015_qVobL18uuVc - transcript (automated).pdf","Transcript Link")</f>
        <v>Transcript Link</v>
      </c>
      <c r="M777" s="2" t="str">
        <f>HYPERLINK("https://files.afu.se/Downloads/Transcripts/Skeptic%20Zone%20(Richard%20Saunders)/2016 07 08 - skepticzonepodcast - The Skeptic Zone %23356 - 16.Aug.2015_qVobL18uuVc - transcript (automated).pdf","Transcript Link")</f>
        <v>Transcript Link</v>
      </c>
    </row>
    <row r="778" ht="270" spans="1:13">
      <c r="A778" s="1" t="s">
        <v>3397</v>
      </c>
      <c r="B778" s="1" t="s">
        <v>13</v>
      </c>
      <c r="C778" s="4" t="s">
        <v>3494</v>
      </c>
      <c r="D778" s="1" t="s">
        <v>3495</v>
      </c>
      <c r="E778" s="1" t="s">
        <v>3496</v>
      </c>
      <c r="F778" s="4" t="s">
        <v>17</v>
      </c>
      <c r="G778" s="1" t="s">
        <v>18</v>
      </c>
      <c r="H778" s="1" t="s">
        <v>19</v>
      </c>
      <c r="I778" s="1" t="s">
        <v>20</v>
      </c>
      <c r="J778" s="1" t="s">
        <v>3497</v>
      </c>
      <c r="K778" s="1" t="s">
        <v>22</v>
      </c>
      <c r="L778" s="1" t="str">
        <f>HYPERLINK("https://files.afu.se/Downloads/Transcripts/Skeptic%20Zone%20(Richard%20Saunders)/2016 07 08 - skepticzonepodcast - The Skeptic Zone %23362- 27.Sep.2015_hnBwLfh3204 - transcript (automated).pdf","Transcript Link")</f>
        <v>Transcript Link</v>
      </c>
      <c r="M778" s="2" t="str">
        <f>HYPERLINK("https://files.afu.se/Downloads/Transcripts/Skeptic%20Zone%20(Richard%20Saunders)/2016 07 08 - skepticzonepodcast - The Skeptic Zone %23362- 27.Sep.2015_hnBwLfh3204 - transcript (automated).pdf","Transcript Link")</f>
        <v>Transcript Link</v>
      </c>
    </row>
    <row r="779" ht="409.5" spans="1:13">
      <c r="A779" s="1" t="s">
        <v>3397</v>
      </c>
      <c r="B779" s="1" t="s">
        <v>13</v>
      </c>
      <c r="C779" s="4" t="s">
        <v>3498</v>
      </c>
      <c r="D779" s="1" t="s">
        <v>3499</v>
      </c>
      <c r="E779" s="1" t="s">
        <v>3500</v>
      </c>
      <c r="F779" s="4" t="s">
        <v>17</v>
      </c>
      <c r="G779" s="1" t="s">
        <v>18</v>
      </c>
      <c r="H779" s="1" t="s">
        <v>19</v>
      </c>
      <c r="I779" s="1" t="s">
        <v>20</v>
      </c>
      <c r="J779" s="1" t="s">
        <v>3501</v>
      </c>
      <c r="K779" s="1" t="s">
        <v>22</v>
      </c>
      <c r="L779" s="1" t="str">
        <f>HYPERLINK("https://files.afu.se/Downloads/Transcripts/Skeptic%20Zone%20(Richard%20Saunders)/2016 07 08 - skepticzonepodcast - The Skeptic Zone %23357 - 23.Aug.2015_j1TwM4YMV-o - transcript (automated).pdf","Transcript Link")</f>
        <v>Transcript Link</v>
      </c>
      <c r="M779" s="2" t="str">
        <f>HYPERLINK("https://files.afu.se/Downloads/Transcripts/Skeptic%20Zone%20(Richard%20Saunders)/2016 07 08 - skepticzonepodcast - The Skeptic Zone %23357 - 23.Aug.2015_j1TwM4YMV-o - transcript (automated).pdf","Transcript Link")</f>
        <v>Transcript Link</v>
      </c>
    </row>
    <row r="780" ht="150" spans="1:13">
      <c r="A780" s="1" t="s">
        <v>3397</v>
      </c>
      <c r="B780" s="1" t="s">
        <v>13</v>
      </c>
      <c r="C780" s="4" t="s">
        <v>3502</v>
      </c>
      <c r="D780" s="1" t="s">
        <v>3503</v>
      </c>
      <c r="E780" s="1" t="s">
        <v>3504</v>
      </c>
      <c r="F780" s="4" t="s">
        <v>17</v>
      </c>
      <c r="G780" s="1" t="s">
        <v>18</v>
      </c>
      <c r="H780" s="1" t="s">
        <v>19</v>
      </c>
      <c r="I780" s="1" t="s">
        <v>20</v>
      </c>
      <c r="J780" s="1" t="s">
        <v>3505</v>
      </c>
      <c r="K780" s="1" t="s">
        <v>22</v>
      </c>
      <c r="L780" s="1" t="str">
        <f>HYPERLINK("https://files.afu.se/Downloads/Transcripts/Skeptic%20Zone%20(Richard%20Saunders)/2016 07 08 - skepticzonepodcast - The Skeptic Zone %23365- 18.Oct.2015_TRNalHl0U6w - transcript (automated).pdf","Transcript Link")</f>
        <v>Transcript Link</v>
      </c>
      <c r="M780" s="2" t="str">
        <f>HYPERLINK("https://files.afu.se/Downloads/Transcripts/Skeptic%20Zone%20(Richard%20Saunders)/2016 07 08 - skepticzonepodcast - The Skeptic Zone %23365- 18.Oct.2015_TRNalHl0U6w - transcript (automated).pdf","Transcript Link")</f>
        <v>Transcript Link</v>
      </c>
    </row>
    <row r="781" ht="375" spans="1:13">
      <c r="A781" s="1" t="s">
        <v>3397</v>
      </c>
      <c r="B781" s="1" t="s">
        <v>13</v>
      </c>
      <c r="C781" s="4" t="s">
        <v>3506</v>
      </c>
      <c r="D781" s="1" t="s">
        <v>3507</v>
      </c>
      <c r="E781" s="1" t="s">
        <v>3508</v>
      </c>
      <c r="F781" s="4" t="s">
        <v>17</v>
      </c>
      <c r="G781" s="1" t="s">
        <v>18</v>
      </c>
      <c r="H781" s="1" t="s">
        <v>19</v>
      </c>
      <c r="I781" s="1" t="s">
        <v>20</v>
      </c>
      <c r="J781" s="1" t="s">
        <v>3509</v>
      </c>
      <c r="K781" s="1" t="s">
        <v>22</v>
      </c>
      <c r="L781" s="1" t="str">
        <f>HYPERLINK("https://files.afu.se/Downloads/Transcripts/Skeptic%20Zone%20(Richard%20Saunders)/2016 07 08 - skepticzonepodcast - The Skeptic Zone %23359 - 6.Sep.2015__aWxgqu9utg - transcript (automated).pdf","Transcript Link")</f>
        <v>Transcript Link</v>
      </c>
      <c r="M781" s="2" t="str">
        <f>HYPERLINK("https://files.afu.se/Downloads/Transcripts/Skeptic%20Zone%20(Richard%20Saunders)/2016 07 08 - skepticzonepodcast - The Skeptic Zone %23359 - 6.Sep.2015__aWxgqu9utg - transcript (automated).pdf","Transcript Link")</f>
        <v>Transcript Link</v>
      </c>
    </row>
    <row r="782" ht="225" spans="1:13">
      <c r="A782" s="1" t="s">
        <v>3397</v>
      </c>
      <c r="B782" s="1" t="s">
        <v>13</v>
      </c>
      <c r="C782" s="4" t="s">
        <v>3510</v>
      </c>
      <c r="D782" s="1" t="s">
        <v>3511</v>
      </c>
      <c r="E782" s="1" t="s">
        <v>3512</v>
      </c>
      <c r="F782" s="4" t="s">
        <v>17</v>
      </c>
      <c r="G782" s="1" t="s">
        <v>18</v>
      </c>
      <c r="H782" s="1" t="s">
        <v>19</v>
      </c>
      <c r="I782" s="1" t="s">
        <v>20</v>
      </c>
      <c r="J782" s="1" t="s">
        <v>3513</v>
      </c>
      <c r="K782" s="1" t="s">
        <v>22</v>
      </c>
      <c r="L782" s="1" t="str">
        <f>HYPERLINK("https://files.afu.se/Downloads/Transcripts/Skeptic%20Zone%20(Richard%20Saunders)/2016 07 08 - skepticzonepodcast - The Skeptic Zone %23368 - 8.Nov.2015_yKwI8YxbKMI - transcript (automated).pdf","Transcript Link")</f>
        <v>Transcript Link</v>
      </c>
      <c r="M782" s="2" t="str">
        <f>HYPERLINK("https://files.afu.se/Downloads/Transcripts/Skeptic%20Zone%20(Richard%20Saunders)/2016 07 08 - skepticzonepodcast - The Skeptic Zone %23368 - 8.Nov.2015_yKwI8YxbKMI - transcript (automated).pdf","Transcript Link")</f>
        <v>Transcript Link</v>
      </c>
    </row>
    <row r="783" ht="150" spans="1:13">
      <c r="A783" s="1" t="s">
        <v>3397</v>
      </c>
      <c r="B783" s="1" t="s">
        <v>13</v>
      </c>
      <c r="C783" s="4" t="s">
        <v>3514</v>
      </c>
      <c r="D783" s="1" t="s">
        <v>3515</v>
      </c>
      <c r="E783" s="1" t="s">
        <v>3516</v>
      </c>
      <c r="F783" s="4" t="s">
        <v>17</v>
      </c>
      <c r="G783" s="1" t="s">
        <v>18</v>
      </c>
      <c r="H783" s="1" t="s">
        <v>19</v>
      </c>
      <c r="I783" s="1" t="s">
        <v>20</v>
      </c>
      <c r="J783" s="1" t="s">
        <v>3517</v>
      </c>
      <c r="K783" s="1" t="s">
        <v>22</v>
      </c>
      <c r="L783" s="1" t="str">
        <f>HYPERLINK("https://files.afu.se/Downloads/Transcripts/Skeptic%20Zone%20(Richard%20Saunders)/2016 07 08 - skepticzonepodcast - The Skeptic Zone %23363- 4.Oct.2015_ybywGROACtY - transcript (automated).pdf","Transcript Link")</f>
        <v>Transcript Link</v>
      </c>
      <c r="M783" s="2" t="str">
        <f>HYPERLINK("https://files.afu.se/Downloads/Transcripts/Skeptic%20Zone%20(Richard%20Saunders)/2016 07 08 - skepticzonepodcast - The Skeptic Zone %23363- 4.Oct.2015_ybywGROACtY - transcript (automated).pdf","Transcript Link")</f>
        <v>Transcript Link</v>
      </c>
    </row>
    <row r="784" ht="409.5" spans="1:13">
      <c r="A784" s="1" t="s">
        <v>3397</v>
      </c>
      <c r="B784" s="1" t="s">
        <v>13</v>
      </c>
      <c r="C784" s="4" t="s">
        <v>3518</v>
      </c>
      <c r="D784" s="1" t="s">
        <v>3519</v>
      </c>
      <c r="E784" s="1" t="s">
        <v>3520</v>
      </c>
      <c r="F784" s="4" t="s">
        <v>17</v>
      </c>
      <c r="G784" s="1" t="s">
        <v>18</v>
      </c>
      <c r="H784" s="1" t="s">
        <v>19</v>
      </c>
      <c r="I784" s="1" t="s">
        <v>20</v>
      </c>
      <c r="J784" s="1" t="s">
        <v>3521</v>
      </c>
      <c r="K784" s="1" t="s">
        <v>22</v>
      </c>
      <c r="L784" s="1" t="str">
        <f>HYPERLINK("https://files.afu.se/Downloads/Transcripts/Skeptic%20Zone%20(Richard%20Saunders)/2016 07 08 - skepticzonepodcast - The Skeptic Zone %23355 - 9.Aug.2015_Se6hnExeoec - transcript (automated).pdf","Transcript Link")</f>
        <v>Transcript Link</v>
      </c>
      <c r="M784" s="2" t="str">
        <f>HYPERLINK("https://files.afu.se/Downloads/Transcripts/Skeptic%20Zone%20(Richard%20Saunders)/2016 07 08 - skepticzonepodcast - The Skeptic Zone %23355 - 9.Aug.2015_Se6hnExeoec - transcript (automated).pdf","Transcript Link")</f>
        <v>Transcript Link</v>
      </c>
    </row>
    <row r="785" ht="345" spans="1:13">
      <c r="A785" s="1" t="s">
        <v>3397</v>
      </c>
      <c r="B785" s="1" t="s">
        <v>13</v>
      </c>
      <c r="C785" s="4" t="s">
        <v>3522</v>
      </c>
      <c r="D785" s="1" t="s">
        <v>3523</v>
      </c>
      <c r="E785" s="1" t="s">
        <v>3524</v>
      </c>
      <c r="F785" s="4" t="s">
        <v>17</v>
      </c>
      <c r="G785" s="1" t="s">
        <v>18</v>
      </c>
      <c r="H785" s="1" t="s">
        <v>19</v>
      </c>
      <c r="I785" s="1" t="s">
        <v>20</v>
      </c>
      <c r="J785" s="1" t="s">
        <v>3525</v>
      </c>
      <c r="K785" s="1" t="s">
        <v>22</v>
      </c>
      <c r="L785" s="1" t="str">
        <f>HYPERLINK("https://files.afu.se/Downloads/Transcripts/Skeptic%20Zone%20(Richard%20Saunders)/2016 07 08 - skepticzonepodcast - The Skeptic Zone %23360- 13.Sep.2015_ubgC0TeuIRA - transcript (automated).pdf","Transcript Link")</f>
        <v>Transcript Link</v>
      </c>
      <c r="M785" s="2" t="str">
        <f>HYPERLINK("https://files.afu.se/Downloads/Transcripts/Skeptic%20Zone%20(Richard%20Saunders)/2016 07 08 - skepticzonepodcast - The Skeptic Zone %23360- 13.Sep.2015_ubgC0TeuIRA - transcript (automated).pdf","Transcript Link")</f>
        <v>Transcript Link</v>
      </c>
    </row>
    <row r="786" ht="195" spans="1:13">
      <c r="A786" s="1" t="s">
        <v>3397</v>
      </c>
      <c r="B786" s="1" t="s">
        <v>13</v>
      </c>
      <c r="C786" s="4" t="s">
        <v>3526</v>
      </c>
      <c r="D786" s="1" t="s">
        <v>3527</v>
      </c>
      <c r="E786" s="1" t="s">
        <v>3528</v>
      </c>
      <c r="F786" s="4" t="s">
        <v>17</v>
      </c>
      <c r="G786" s="1" t="s">
        <v>18</v>
      </c>
      <c r="H786" s="1" t="s">
        <v>19</v>
      </c>
      <c r="I786" s="1" t="s">
        <v>20</v>
      </c>
      <c r="J786" s="1" t="s">
        <v>3529</v>
      </c>
      <c r="K786" s="1" t="s">
        <v>22</v>
      </c>
      <c r="L786" s="1" t="str">
        <f>HYPERLINK("https://files.afu.se/Downloads/Transcripts/Skeptic%20Zone%20(Richard%20Saunders)/2016 07 08 - skepticzonepodcast - The Skeptic Zone %23364- 11.Oct.2015_OtWTRQYejPc - transcript (automated).pdf","Transcript Link")</f>
        <v>Transcript Link</v>
      </c>
      <c r="M786" s="2" t="str">
        <f>HYPERLINK("https://files.afu.se/Downloads/Transcripts/Skeptic%20Zone%20(Richard%20Saunders)/2016 07 08 - skepticzonepodcast - The Skeptic Zone %23364- 11.Oct.2015_OtWTRQYejPc - transcript (automated).pdf","Transcript Link")</f>
        <v>Transcript Link</v>
      </c>
    </row>
    <row r="787" ht="195" spans="1:13">
      <c r="A787" s="1" t="s">
        <v>3397</v>
      </c>
      <c r="B787" s="1" t="s">
        <v>13</v>
      </c>
      <c r="C787" s="4" t="s">
        <v>3530</v>
      </c>
      <c r="D787" s="1" t="s">
        <v>3531</v>
      </c>
      <c r="E787" s="1" t="s">
        <v>3532</v>
      </c>
      <c r="F787" s="4" t="s">
        <v>17</v>
      </c>
      <c r="G787" s="1" t="s">
        <v>18</v>
      </c>
      <c r="H787" s="1" t="s">
        <v>19</v>
      </c>
      <c r="I787" s="1" t="s">
        <v>20</v>
      </c>
      <c r="J787" s="1" t="s">
        <v>3533</v>
      </c>
      <c r="K787" s="1" t="s">
        <v>22</v>
      </c>
      <c r="L787" s="1" t="str">
        <f>HYPERLINK("https://files.afu.se/Downloads/Transcripts/Skeptic%20Zone%20(Richard%20Saunders)/2016 07 08 - skepticzonepodcast - The Skeptic Zone %23366- 25.Oct.2015_gu1TAK69zEA - transcript (automated).pdf","Transcript Link")</f>
        <v>Transcript Link</v>
      </c>
      <c r="M787" s="2" t="str">
        <f>HYPERLINK("https://files.afu.se/Downloads/Transcripts/Skeptic%20Zone%20(Richard%20Saunders)/2016 07 08 - skepticzonepodcast - The Skeptic Zone %23366- 25.Oct.2015_gu1TAK69zEA - transcript (automated).pdf","Transcript Link")</f>
        <v>Transcript Link</v>
      </c>
    </row>
    <row r="788" ht="225" spans="1:13">
      <c r="A788" s="1" t="s">
        <v>3397</v>
      </c>
      <c r="B788" s="1" t="s">
        <v>13</v>
      </c>
      <c r="C788" s="4" t="s">
        <v>3534</v>
      </c>
      <c r="D788" s="1" t="s">
        <v>3535</v>
      </c>
      <c r="E788" s="1" t="s">
        <v>3536</v>
      </c>
      <c r="F788" s="4" t="s">
        <v>17</v>
      </c>
      <c r="G788" s="1" t="s">
        <v>18</v>
      </c>
      <c r="H788" s="1" t="s">
        <v>19</v>
      </c>
      <c r="I788" s="1" t="s">
        <v>20</v>
      </c>
      <c r="J788" s="1" t="s">
        <v>3537</v>
      </c>
      <c r="K788" s="1" t="s">
        <v>22</v>
      </c>
      <c r="L788" s="1" t="str">
        <f>HYPERLINK("https://files.afu.se/Downloads/Transcripts/Skeptic%20Zone%20(Richard%20Saunders)/2016 07 08 - skepticzonepodcast - The Skeptic Zone %23370 - 22.Nov.2015_ZmPwMfHIexQ - transcript (automated).pdf","Transcript Link")</f>
        <v>Transcript Link</v>
      </c>
      <c r="M788" s="2" t="str">
        <f>HYPERLINK("https://files.afu.se/Downloads/Transcripts/Skeptic%20Zone%20(Richard%20Saunders)/2016 07 08 - skepticzonepodcast - The Skeptic Zone %23370 - 22.Nov.2015_ZmPwMfHIexQ - transcript (automated).pdf","Transcript Link")</f>
        <v>Transcript Link</v>
      </c>
    </row>
    <row r="789" ht="240" spans="1:13">
      <c r="A789" s="1" t="s">
        <v>3397</v>
      </c>
      <c r="B789" s="1" t="s">
        <v>13</v>
      </c>
      <c r="C789" s="4" t="s">
        <v>3538</v>
      </c>
      <c r="D789" s="1" t="s">
        <v>3539</v>
      </c>
      <c r="E789" s="1" t="s">
        <v>3540</v>
      </c>
      <c r="F789" s="4" t="s">
        <v>17</v>
      </c>
      <c r="G789" s="1" t="s">
        <v>18</v>
      </c>
      <c r="H789" s="1" t="s">
        <v>19</v>
      </c>
      <c r="I789" s="1" t="s">
        <v>20</v>
      </c>
      <c r="J789" s="1" t="s">
        <v>3541</v>
      </c>
      <c r="K789" s="1" t="s">
        <v>22</v>
      </c>
      <c r="L789" s="1" t="str">
        <f>HYPERLINK("https://files.afu.se/Downloads/Transcripts/Skeptic%20Zone%20(Richard%20Saunders)/2016 07 08 - skepticzonepodcast - The Skeptic Zone %23367 - 1.Nov.2015_HwoHPL2_iX4 - transcript (automated).pdf","Transcript Link")</f>
        <v>Transcript Link</v>
      </c>
      <c r="M789" s="2" t="str">
        <f>HYPERLINK("https://files.afu.se/Downloads/Transcripts/Skeptic%20Zone%20(Richard%20Saunders)/2016 07 08 - skepticzonepodcast - The Skeptic Zone %23367 - 1.Nov.2015_HwoHPL2_iX4 - transcript (automated).pdf","Transcript Link")</f>
        <v>Transcript Link</v>
      </c>
    </row>
    <row r="790" ht="195" spans="1:13">
      <c r="A790" s="1" t="s">
        <v>3397</v>
      </c>
      <c r="B790" s="1" t="s">
        <v>13</v>
      </c>
      <c r="C790" s="4" t="s">
        <v>3542</v>
      </c>
      <c r="D790" s="1" t="s">
        <v>3543</v>
      </c>
      <c r="E790" s="1" t="s">
        <v>3544</v>
      </c>
      <c r="F790" s="4" t="s">
        <v>17</v>
      </c>
      <c r="G790" s="1" t="s">
        <v>18</v>
      </c>
      <c r="H790" s="1" t="s">
        <v>19</v>
      </c>
      <c r="I790" s="1" t="s">
        <v>20</v>
      </c>
      <c r="J790" s="1" t="s">
        <v>3545</v>
      </c>
      <c r="K790" s="1" t="s">
        <v>22</v>
      </c>
      <c r="L790" s="1" t="str">
        <f>HYPERLINK("https://files.afu.se/Downloads/Transcripts/Skeptic%20Zone%20(Richard%20Saunders)/2016 07 08 - skepticzonepodcast - The Skeptic Zone %23372 - 6.Dec.2015__D7wAbrk5u4 - transcript (automated).pdf","Transcript Link")</f>
        <v>Transcript Link</v>
      </c>
      <c r="M790" s="2" t="str">
        <f>HYPERLINK("https://files.afu.se/Downloads/Transcripts/Skeptic%20Zone%20(Richard%20Saunders)/2016 07 08 - skepticzonepodcast - The Skeptic Zone %23372 - 6.Dec.2015__D7wAbrk5u4 - transcript (automated).pdf","Transcript Link")</f>
        <v>Transcript Link</v>
      </c>
    </row>
    <row r="791" ht="409.5" spans="1:13">
      <c r="A791" s="1" t="s">
        <v>3397</v>
      </c>
      <c r="B791" s="1" t="s">
        <v>13</v>
      </c>
      <c r="C791" s="4" t="s">
        <v>3546</v>
      </c>
      <c r="D791" s="1" t="s">
        <v>3547</v>
      </c>
      <c r="E791" s="1" t="s">
        <v>3548</v>
      </c>
      <c r="F791" s="4" t="s">
        <v>17</v>
      </c>
      <c r="G791" s="1" t="s">
        <v>18</v>
      </c>
      <c r="H791" s="1" t="s">
        <v>19</v>
      </c>
      <c r="I791" s="1" t="s">
        <v>20</v>
      </c>
      <c r="J791" s="1" t="s">
        <v>3549</v>
      </c>
      <c r="K791" s="1" t="s">
        <v>22</v>
      </c>
      <c r="L791" s="1" t="str">
        <f>HYPERLINK("https://files.afu.se/Downloads/Transcripts/Skeptic%20Zone%20(Richard%20Saunders)/2016 07 08 - skepticzonepodcast - The Skeptic Zone %23402 - 3.July.2016_6n1SIK8rap0 - transcript (automated).pdf","Transcript Link")</f>
        <v>Transcript Link</v>
      </c>
      <c r="M791" s="2" t="str">
        <f>HYPERLINK("https://files.afu.se/Downloads/Transcripts/Skeptic%20Zone%20(Richard%20Saunders)/2016 07 08 - skepticzonepodcast - The Skeptic Zone %23402 - 3.July.2016_6n1SIK8rap0 - transcript (automated).pdf","Transcript Link")</f>
        <v>Transcript Link</v>
      </c>
    </row>
    <row r="792" ht="195" spans="1:13">
      <c r="A792" s="1" t="s">
        <v>3397</v>
      </c>
      <c r="B792" s="1" t="s">
        <v>13</v>
      </c>
      <c r="C792" s="4" t="s">
        <v>3550</v>
      </c>
      <c r="D792" s="1" t="s">
        <v>3551</v>
      </c>
      <c r="E792" s="1" t="s">
        <v>3552</v>
      </c>
      <c r="F792" s="4" t="s">
        <v>17</v>
      </c>
      <c r="G792" s="1" t="s">
        <v>18</v>
      </c>
      <c r="H792" s="1" t="s">
        <v>19</v>
      </c>
      <c r="I792" s="1" t="s">
        <v>20</v>
      </c>
      <c r="J792" s="1" t="s">
        <v>3553</v>
      </c>
      <c r="K792" s="1" t="s">
        <v>22</v>
      </c>
      <c r="L792" s="1" t="str">
        <f>HYPERLINK("https://files.afu.se/Downloads/Transcripts/Skeptic%20Zone%20(Richard%20Saunders)/2016 07 08 - skepticzonepodcast - The Skeptic Zone %23369 - 15.Nov.2015_zve2F-ZDizY - transcript (automated).pdf","Transcript Link")</f>
        <v>Transcript Link</v>
      </c>
      <c r="M792" s="2" t="str">
        <f>HYPERLINK("https://files.afu.se/Downloads/Transcripts/Skeptic%20Zone%20(Richard%20Saunders)/2016 07 08 - skepticzonepodcast - The Skeptic Zone %23369 - 15.Nov.2015_zve2F-ZDizY - transcript (automated).pdf","Transcript Link")</f>
        <v>Transcript Link</v>
      </c>
    </row>
    <row r="793" ht="150" spans="1:13">
      <c r="A793" s="1" t="s">
        <v>3554</v>
      </c>
      <c r="B793" s="1" t="s">
        <v>13</v>
      </c>
      <c r="C793" s="4" t="s">
        <v>3555</v>
      </c>
      <c r="D793" s="1" t="s">
        <v>3556</v>
      </c>
      <c r="E793" s="1" t="s">
        <v>3557</v>
      </c>
      <c r="F793" s="4" t="s">
        <v>17</v>
      </c>
      <c r="G793" s="1" t="s">
        <v>18</v>
      </c>
      <c r="H793" s="1" t="s">
        <v>19</v>
      </c>
      <c r="I793" s="1" t="s">
        <v>20</v>
      </c>
      <c r="J793" s="1" t="s">
        <v>3558</v>
      </c>
      <c r="K793" s="1" t="s">
        <v>22</v>
      </c>
      <c r="L793" s="1" t="str">
        <f>HYPERLINK("https://files.afu.se/Downloads/Transcripts/Skeptic%20Zone%20(Richard%20Saunders)/2014 07 18 - skepticzonepodcast - TAM 2014 - Saunders View_7gEuvaeJl1k - transcript (automated).pdf","Transcript Link")</f>
        <v>Transcript Link</v>
      </c>
      <c r="M793" s="2" t="str">
        <f>HYPERLINK("https://files.afu.se/Downloads/Transcripts/Skeptic%20Zone%20(Richard%20Saunders)/2014 07 18 - skepticzonepodcast - TAM 2014 - Saunders View_7gEuvaeJl1k - transcript (automated).pdf","Transcript Link")</f>
        <v>Transcript Link</v>
      </c>
    </row>
    <row r="794" ht="150" spans="1:13">
      <c r="A794" s="1" t="s">
        <v>3559</v>
      </c>
      <c r="B794" s="1" t="s">
        <v>13</v>
      </c>
      <c r="C794" s="4" t="s">
        <v>3560</v>
      </c>
      <c r="D794" s="1" t="s">
        <v>3561</v>
      </c>
      <c r="E794" s="1" t="s">
        <v>3562</v>
      </c>
      <c r="F794" s="4" t="s">
        <v>17</v>
      </c>
      <c r="G794" s="1" t="s">
        <v>18</v>
      </c>
      <c r="H794" s="1" t="s">
        <v>19</v>
      </c>
      <c r="I794" s="1" t="s">
        <v>20</v>
      </c>
      <c r="J794" s="1" t="s">
        <v>3563</v>
      </c>
      <c r="K794" s="1" t="s">
        <v>22</v>
      </c>
      <c r="L794" s="1" t="str">
        <f>HYPERLINK("https://files.afu.se/Downloads/Transcripts/Skeptic%20Zone%20(Richard%20Saunders)/2014 07 13 - skepticzonepodcast - The Vaccination Chronicles Documentary_mTprFOmIjIg - transcript (automated).pdf","Transcript Link")</f>
        <v>Transcript Link</v>
      </c>
      <c r="M794" s="2" t="str">
        <f>HYPERLINK("https://files.afu.se/Downloads/Transcripts/Skeptic%20Zone%20(Richard%20Saunders)/2014 07 13 - skepticzonepodcast - The Vaccination Chronicles Documentary_mTprFOmIjIg - transcript (automated).pdf","Transcript Link")</f>
        <v>Transcript Link</v>
      </c>
    </row>
    <row r="795" ht="150" spans="1:13">
      <c r="A795" s="1" t="s">
        <v>3564</v>
      </c>
      <c r="B795" s="1" t="s">
        <v>13</v>
      </c>
      <c r="C795" s="4" t="s">
        <v>3565</v>
      </c>
      <c r="D795" s="1" t="s">
        <v>3566</v>
      </c>
      <c r="E795" s="1" t="s">
        <v>3567</v>
      </c>
      <c r="F795" s="4" t="s">
        <v>17</v>
      </c>
      <c r="G795" s="1" t="s">
        <v>18</v>
      </c>
      <c r="H795" s="1" t="s">
        <v>19</v>
      </c>
      <c r="I795" s="1" t="s">
        <v>20</v>
      </c>
      <c r="J795" s="1" t="s">
        <v>3568</v>
      </c>
      <c r="K795" s="1" t="s">
        <v>22</v>
      </c>
      <c r="L795" s="1" t="str">
        <f>HYPERLINK("https://files.afu.se/Downloads/Transcripts/Skeptic%20Zone%20(Richard%20Saunders)/2014 05 27 - skepticzonepodcast - The One 2011_IFPr7Deufto - transcript (automated).pdf","Transcript Link")</f>
        <v>Transcript Link</v>
      </c>
      <c r="M795" s="2" t="str">
        <f>HYPERLINK("https://files.afu.se/Downloads/Transcripts/Skeptic%20Zone%20(Richard%20Saunders)/2014 05 27 - skepticzonepodcast - The One 2011_IFPr7Deufto - transcript (automated).pdf","Transcript Link")</f>
        <v>Transcript Link</v>
      </c>
    </row>
    <row r="796" ht="150" spans="1:13">
      <c r="A796" s="1" t="s">
        <v>3569</v>
      </c>
      <c r="B796" s="1" t="s">
        <v>13</v>
      </c>
      <c r="C796" s="4" t="s">
        <v>3570</v>
      </c>
      <c r="D796" s="1" t="s">
        <v>3571</v>
      </c>
      <c r="E796" s="1" t="s">
        <v>3572</v>
      </c>
      <c r="F796" s="4" t="s">
        <v>17</v>
      </c>
      <c r="G796" s="1" t="s">
        <v>18</v>
      </c>
      <c r="H796" s="1" t="s">
        <v>19</v>
      </c>
      <c r="I796" s="1" t="s">
        <v>20</v>
      </c>
      <c r="J796" s="1" t="s">
        <v>3573</v>
      </c>
      <c r="K796" s="1" t="s">
        <v>22</v>
      </c>
      <c r="L796" s="1" t="str">
        <f>HYPERLINK("https://files.afu.se/Downloads/Transcripts/Skeptic%20Zone%20(Richard%20Saunders)/2014 03 22 - skepticzonepodcast - Sydney - Cockatoo Island_LI3X1mlB7T4 - transcript (automated).pdf","Transcript Link")</f>
        <v>Transcript Link</v>
      </c>
      <c r="M796" s="2" t="str">
        <f>HYPERLINK("https://files.afu.se/Downloads/Transcripts/Skeptic%20Zone%20(Richard%20Saunders)/2014 03 22 - skepticzonepodcast - Sydney - Cockatoo Island_LI3X1mlB7T4 - transcript (automated).pdf","Transcript Link")</f>
        <v>Transcript Link</v>
      </c>
    </row>
    <row r="797" ht="150" spans="1:13">
      <c r="A797" s="1" t="s">
        <v>3574</v>
      </c>
      <c r="B797" s="1" t="s">
        <v>13</v>
      </c>
      <c r="C797" s="4" t="s">
        <v>3575</v>
      </c>
      <c r="D797" s="1" t="s">
        <v>3576</v>
      </c>
      <c r="E797" s="1" t="s">
        <v>3572</v>
      </c>
      <c r="F797" s="4" t="s">
        <v>17</v>
      </c>
      <c r="G797" s="1" t="s">
        <v>18</v>
      </c>
      <c r="H797" s="1" t="s">
        <v>19</v>
      </c>
      <c r="I797" s="1" t="s">
        <v>20</v>
      </c>
      <c r="J797" s="1" t="s">
        <v>3577</v>
      </c>
      <c r="K797" s="1" t="s">
        <v>22</v>
      </c>
      <c r="L797" s="1" t="str">
        <f>HYPERLINK("https://files.afu.se/Downloads/Transcripts/Skeptic%20Zone%20(Richard%20Saunders)/2014 03 19 - skepticzonepodcast - Circular Quay Boats_V9b-GX_9BkQ - transcript (automated).pdf","Transcript Link")</f>
        <v>Transcript Link</v>
      </c>
      <c r="M797" s="2" t="str">
        <f>HYPERLINK("https://files.afu.se/Downloads/Transcripts/Skeptic%20Zone%20(Richard%20Saunders)/2014 03 19 - skepticzonepodcast - Circular Quay Boats_V9b-GX_9BkQ - transcript (automated).pdf","Transcript Link")</f>
        <v>Transcript Link</v>
      </c>
    </row>
    <row r="798" ht="150" spans="1:13">
      <c r="A798" s="1" t="s">
        <v>3578</v>
      </c>
      <c r="B798" s="1" t="s">
        <v>13</v>
      </c>
      <c r="C798" s="4" t="s">
        <v>3579</v>
      </c>
      <c r="D798" s="1" t="s">
        <v>3580</v>
      </c>
      <c r="E798" s="1" t="s">
        <v>3572</v>
      </c>
      <c r="F798" s="4" t="s">
        <v>17</v>
      </c>
      <c r="G798" s="1" t="s">
        <v>18</v>
      </c>
      <c r="H798" s="1" t="s">
        <v>19</v>
      </c>
      <c r="I798" s="1" t="s">
        <v>20</v>
      </c>
      <c r="J798" s="1" t="s">
        <v>3581</v>
      </c>
      <c r="K798" s="1" t="s">
        <v>22</v>
      </c>
      <c r="L798" s="1" t="str">
        <f>HYPERLINK("https://files.afu.se/Downloads/Transcripts/Skeptic%20Zone%20(Richard%20Saunders)/2014 03 18 - skepticzonepodcast - Circular Quay Sydney_K34Upa6jcio - transcript (automated).pdf","Transcript Link")</f>
        <v>Transcript Link</v>
      </c>
      <c r="M798" s="2" t="str">
        <f>HYPERLINK("https://files.afu.se/Downloads/Transcripts/Skeptic%20Zone%20(Richard%20Saunders)/2014 03 18 - skepticzonepodcast - Circular Quay Sydney_K34Upa6jcio - transcript (automated).pdf","Transcript Link")</f>
        <v>Transcript Link</v>
      </c>
    </row>
    <row r="799" ht="150" spans="1:13">
      <c r="A799" s="1" t="s">
        <v>3582</v>
      </c>
      <c r="B799" s="1" t="s">
        <v>13</v>
      </c>
      <c r="C799" s="4" t="s">
        <v>3583</v>
      </c>
      <c r="D799" s="1" t="s">
        <v>3584</v>
      </c>
      <c r="E799" s="1" t="s">
        <v>3585</v>
      </c>
      <c r="F799" s="4" t="s">
        <v>17</v>
      </c>
      <c r="G799" s="1" t="s">
        <v>18</v>
      </c>
      <c r="H799" s="1" t="s">
        <v>19</v>
      </c>
      <c r="I799" s="1" t="s">
        <v>20</v>
      </c>
      <c r="J799" s="1" t="s">
        <v>3586</v>
      </c>
      <c r="K799" s="1" t="s">
        <v>22</v>
      </c>
      <c r="L799" s="1" t="str">
        <f>HYPERLINK("https://files.afu.se/Downloads/Transcripts/Skeptic%20Zone%20(Richard%20Saunders)/2014 01 27 - skepticzonepodcast - Cronulla Beach_CHkhsw1p0LQ - transcript (automated).pdf","Transcript Link")</f>
        <v>Transcript Link</v>
      </c>
      <c r="M799" s="2" t="str">
        <f>HYPERLINK("https://files.afu.se/Downloads/Transcripts/Skeptic%20Zone%20(Richard%20Saunders)/2014 01 27 - skepticzonepodcast - Cronulla Beach_CHkhsw1p0LQ - transcript (automated).pdf","Transcript Link")</f>
        <v>Transcript Link</v>
      </c>
    </row>
    <row r="800" ht="150" spans="1:13">
      <c r="A800" s="1" t="s">
        <v>3587</v>
      </c>
      <c r="B800" s="1" t="s">
        <v>13</v>
      </c>
      <c r="C800" s="4" t="s">
        <v>3588</v>
      </c>
      <c r="D800" s="1" t="s">
        <v>3589</v>
      </c>
      <c r="E800" s="1" t="s">
        <v>3590</v>
      </c>
      <c r="F800" s="4" t="s">
        <v>17</v>
      </c>
      <c r="G800" s="1" t="s">
        <v>18</v>
      </c>
      <c r="H800" s="1" t="s">
        <v>19</v>
      </c>
      <c r="I800" s="1" t="s">
        <v>20</v>
      </c>
      <c r="J800" s="1" t="s">
        <v>3591</v>
      </c>
      <c r="K800" s="1" t="s">
        <v>22</v>
      </c>
      <c r="L800" s="1" t="str">
        <f>HYPERLINK("https://files.afu.se/Downloads/Transcripts/Skeptic%20Zone%20(Richard%20Saunders)/2014 01 26 - skepticzonepodcast - Australia Day 2014_4aTBDgsAkyE - transcript (automated).pdf","Transcript Link")</f>
        <v>Transcript Link</v>
      </c>
      <c r="M800" s="2" t="str">
        <f>HYPERLINK("https://files.afu.se/Downloads/Transcripts/Skeptic%20Zone%20(Richard%20Saunders)/2014 01 26 - skepticzonepodcast - Australia Day 2014_4aTBDgsAkyE - transcript (automated).pdf","Transcript Link")</f>
        <v>Transcript Link</v>
      </c>
    </row>
    <row r="801" ht="150" spans="1:13">
      <c r="A801" s="1" t="s">
        <v>3592</v>
      </c>
      <c r="B801" s="1" t="s">
        <v>13</v>
      </c>
      <c r="C801" s="4" t="s">
        <v>3593</v>
      </c>
      <c r="D801" s="1" t="s">
        <v>3594</v>
      </c>
      <c r="E801" s="1" t="s">
        <v>3595</v>
      </c>
      <c r="F801" s="4" t="s">
        <v>17</v>
      </c>
      <c r="G801" s="1" t="s">
        <v>18</v>
      </c>
      <c r="H801" s="1" t="s">
        <v>19</v>
      </c>
      <c r="I801" s="1" t="s">
        <v>20</v>
      </c>
      <c r="J801" s="1" t="s">
        <v>3596</v>
      </c>
      <c r="K801" s="1" t="s">
        <v>22</v>
      </c>
      <c r="L801" s="1" t="str">
        <f>HYPERLINK("https://files.afu.se/Downloads/Transcripts/Skeptic%20Zone%20(Richard%20Saunders)/2014 01 21 - skepticzonepodcast - Canon SX50 in Sydney_bFJrxhdSg-o - transcript (automated).pdf","Transcript Link")</f>
        <v>Transcript Link</v>
      </c>
      <c r="M801" s="2" t="str">
        <f>HYPERLINK("https://files.afu.se/Downloads/Transcripts/Skeptic%20Zone%20(Richard%20Saunders)/2014 01 21 - skepticzonepodcast - Canon SX50 in Sydney_bFJrxhdSg-o - transcript (automated).pdf","Transcript Link")</f>
        <v>Transcript Link</v>
      </c>
    </row>
    <row r="802" ht="150" spans="1:13">
      <c r="A802" s="1" t="s">
        <v>3597</v>
      </c>
      <c r="B802" s="1" t="s">
        <v>13</v>
      </c>
      <c r="C802" s="4" t="s">
        <v>3598</v>
      </c>
      <c r="D802" s="1" t="s">
        <v>3599</v>
      </c>
      <c r="E802" s="1" t="s">
        <v>3600</v>
      </c>
      <c r="F802" s="4" t="s">
        <v>17</v>
      </c>
      <c r="G802" s="1" t="s">
        <v>18</v>
      </c>
      <c r="H802" s="1" t="s">
        <v>19</v>
      </c>
      <c r="I802" s="1" t="s">
        <v>20</v>
      </c>
      <c r="J802" s="1" t="s">
        <v>3601</v>
      </c>
      <c r="K802" s="1" t="s">
        <v>22</v>
      </c>
      <c r="L802" s="1" t="str">
        <f>HYPERLINK("https://files.afu.se/Downloads/Transcripts/Skeptic%20Zone%20(Richard%20Saunders)/2013 10 31 - skepticzonepodcast - Origami Dragon_pS_2tPGwLJk - transcript (automated).pdf","Transcript Link")</f>
        <v>Transcript Link</v>
      </c>
      <c r="M802" s="2" t="str">
        <f>HYPERLINK("https://files.afu.se/Downloads/Transcripts/Skeptic%20Zone%20(Richard%20Saunders)/2013 10 31 - skepticzonepodcast - Origami Dragon_pS_2tPGwLJk - transcript (automated).pdf","Transcript Link")</f>
        <v>Transcript Link</v>
      </c>
    </row>
    <row r="803" ht="150" spans="1:13">
      <c r="A803" s="1" t="s">
        <v>3602</v>
      </c>
      <c r="B803" s="1" t="s">
        <v>13</v>
      </c>
      <c r="C803" s="4" t="s">
        <v>3603</v>
      </c>
      <c r="D803" s="1" t="s">
        <v>3604</v>
      </c>
      <c r="E803" s="1" t="s">
        <v>3605</v>
      </c>
      <c r="F803" s="4" t="s">
        <v>17</v>
      </c>
      <c r="G803" s="1" t="s">
        <v>18</v>
      </c>
      <c r="H803" s="1" t="s">
        <v>19</v>
      </c>
      <c r="I803" s="1" t="s">
        <v>20</v>
      </c>
      <c r="J803" s="1" t="s">
        <v>3606</v>
      </c>
      <c r="K803" s="1" t="s">
        <v>22</v>
      </c>
      <c r="L803" s="1" t="str">
        <f>HYPERLINK("https://files.afu.se/Downloads/Transcripts/Skeptic%20Zone%20(Richard%20Saunders)/2013 10 30 - skepticzonepodcast - Ben Radford Unlucky 13_JjL0MJ1MCCM - transcript (automated).pdf","Transcript Link")</f>
        <v>Transcript Link</v>
      </c>
      <c r="M803" s="2" t="str">
        <f>HYPERLINK("https://files.afu.se/Downloads/Transcripts/Skeptic%20Zone%20(Richard%20Saunders)/2013 10 30 - skepticzonepodcast - Ben Radford Unlucky 13_JjL0MJ1MCCM - transcript (automated).pdf","Transcript Link")</f>
        <v>Transcript Link</v>
      </c>
    </row>
    <row r="804" ht="150" spans="1:13">
      <c r="A804" s="1" t="s">
        <v>3607</v>
      </c>
      <c r="B804" s="1" t="s">
        <v>13</v>
      </c>
      <c r="C804" s="4" t="s">
        <v>3608</v>
      </c>
      <c r="D804" s="1" t="s">
        <v>3609</v>
      </c>
      <c r="E804" s="1" t="s">
        <v>3610</v>
      </c>
      <c r="F804" s="4" t="s">
        <v>17</v>
      </c>
      <c r="G804" s="1" t="s">
        <v>18</v>
      </c>
      <c r="H804" s="1" t="s">
        <v>19</v>
      </c>
      <c r="I804" s="1" t="s">
        <v>20</v>
      </c>
      <c r="J804" s="1" t="s">
        <v>3611</v>
      </c>
      <c r="K804" s="1" t="s">
        <v>22</v>
      </c>
      <c r="L804" s="1" t="str">
        <f>HYPERLINK("https://files.afu.se/Downloads/Transcripts/Skeptic%20Zone%20(Richard%20Saunders)/2013 10 19 - skepticzonepodcast - AntiGravity Water_poPfaknCKHM - transcript (automated).pdf","Transcript Link")</f>
        <v>Transcript Link</v>
      </c>
      <c r="M804" s="2" t="str">
        <f>HYPERLINK("https://files.afu.se/Downloads/Transcripts/Skeptic%20Zone%20(Richard%20Saunders)/2013 10 19 - skepticzonepodcast - AntiGravity Water_poPfaknCKHM - transcript (automated).pdf","Transcript Link")</f>
        <v>Transcript Link</v>
      </c>
    </row>
    <row r="805" ht="150" spans="1:13">
      <c r="A805" s="1" t="s">
        <v>3612</v>
      </c>
      <c r="B805" s="1" t="s">
        <v>13</v>
      </c>
      <c r="C805" s="4" t="s">
        <v>3613</v>
      </c>
      <c r="D805" s="1" t="s">
        <v>3614</v>
      </c>
      <c r="E805" s="1" t="s">
        <v>3615</v>
      </c>
      <c r="F805" s="4" t="s">
        <v>17</v>
      </c>
      <c r="G805" s="1" t="s">
        <v>18</v>
      </c>
      <c r="H805" s="1" t="s">
        <v>19</v>
      </c>
      <c r="I805" s="1" t="s">
        <v>20</v>
      </c>
      <c r="J805" s="1" t="s">
        <v>3616</v>
      </c>
      <c r="K805" s="1" t="s">
        <v>22</v>
      </c>
      <c r="L805" s="1" t="str">
        <f>HYPERLINK("https://files.afu.se/Downloads/Transcripts/Skeptic%20Zone%20(Richard%20Saunders)/2013 10 03 - skepticzonepodcast - Adele_9QoXmAXhfEc - transcript (automated).pdf","Transcript Link")</f>
        <v>Transcript Link</v>
      </c>
      <c r="M805" s="2" t="str">
        <f>HYPERLINK("https://files.afu.se/Downloads/Transcripts/Skeptic%20Zone%20(Richard%20Saunders)/2013 10 03 - skepticzonepodcast - Adele_9QoXmAXhfEc - transcript (automated).pdf","Transcript Link")</f>
        <v>Transcript Link</v>
      </c>
    </row>
    <row r="806" ht="150" spans="1:13">
      <c r="A806" s="1" t="s">
        <v>3617</v>
      </c>
      <c r="B806" s="1" t="s">
        <v>13</v>
      </c>
      <c r="C806" s="4" t="s">
        <v>3618</v>
      </c>
      <c r="D806" s="1" t="s">
        <v>3619</v>
      </c>
      <c r="E806" s="1" t="s">
        <v>3620</v>
      </c>
      <c r="F806" s="4" t="s">
        <v>17</v>
      </c>
      <c r="G806" s="1" t="s">
        <v>18</v>
      </c>
      <c r="H806" s="1" t="s">
        <v>19</v>
      </c>
      <c r="I806" s="1" t="s">
        <v>20</v>
      </c>
      <c r="J806" s="1" t="s">
        <v>3621</v>
      </c>
      <c r="K806" s="1" t="s">
        <v>22</v>
      </c>
      <c r="L806" s="1" t="str">
        <f>HYPERLINK("https://files.afu.se/Downloads/Transcripts/Skeptic%20Zone%20(Richard%20Saunders)/2013 08 16 - skepticzonepodcast - Cat and TV Mouse_c0XJw1EUNHw - transcript (automated).pdf","Transcript Link")</f>
        <v>Transcript Link</v>
      </c>
      <c r="M806" s="2" t="str">
        <f>HYPERLINK("https://files.afu.se/Downloads/Transcripts/Skeptic%20Zone%20(Richard%20Saunders)/2013 08 16 - skepticzonepodcast - Cat and TV Mouse_c0XJw1EUNHw - transcript (automated).pdf","Transcript Link")</f>
        <v>Transcript Link</v>
      </c>
    </row>
    <row r="807" ht="150" spans="1:13">
      <c r="A807" s="1" t="s">
        <v>3622</v>
      </c>
      <c r="B807" s="1" t="s">
        <v>13</v>
      </c>
      <c r="C807" s="4" t="s">
        <v>3623</v>
      </c>
      <c r="D807" s="1" t="s">
        <v>3624</v>
      </c>
      <c r="E807" s="1" t="s">
        <v>3625</v>
      </c>
      <c r="F807" s="4" t="s">
        <v>17</v>
      </c>
      <c r="G807" s="1" t="s">
        <v>18</v>
      </c>
      <c r="H807" s="1" t="s">
        <v>19</v>
      </c>
      <c r="I807" s="1" t="s">
        <v>20</v>
      </c>
      <c r="J807" s="1" t="s">
        <v>3626</v>
      </c>
      <c r="K807" s="1" t="s">
        <v>22</v>
      </c>
      <c r="L807" s="1" t="str">
        <f>HYPERLINK("https://files.afu.se/Downloads/Transcripts/Skeptic%20Zone%20(Richard%20Saunders)/2013 07 18 - skepticzonepodcast - Captain Saunders_Lt8wdfV-lNk - transcript (automated).pdf","Transcript Link")</f>
        <v>Transcript Link</v>
      </c>
      <c r="M807" s="2" t="str">
        <f>HYPERLINK("https://files.afu.se/Downloads/Transcripts/Skeptic%20Zone%20(Richard%20Saunders)/2013 07 18 - skepticzonepodcast - Captain Saunders_Lt8wdfV-lNk - transcript (automated).pdf","Transcript Link")</f>
        <v>Transcript Link</v>
      </c>
    </row>
    <row r="808" ht="150" spans="1:13">
      <c r="A808" s="1" t="s">
        <v>3627</v>
      </c>
      <c r="B808" s="1" t="s">
        <v>13</v>
      </c>
      <c r="C808" s="4" t="s">
        <v>3628</v>
      </c>
      <c r="D808" s="1" t="s">
        <v>3629</v>
      </c>
      <c r="E808" s="1" t="s">
        <v>3630</v>
      </c>
      <c r="F808" s="4" t="s">
        <v>17</v>
      </c>
      <c r="G808" s="1" t="s">
        <v>18</v>
      </c>
      <c r="H808" s="1" t="s">
        <v>19</v>
      </c>
      <c r="I808" s="1" t="s">
        <v>20</v>
      </c>
      <c r="J808" s="1" t="s">
        <v>3631</v>
      </c>
      <c r="K808" s="1" t="s">
        <v>22</v>
      </c>
      <c r="L808" s="1" t="str">
        <f>HYPERLINK("https://files.afu.se/Downloads/Transcripts/Skeptic%20Zone%20(Richard%20Saunders)/2013 04 21 - skepticzonepodcast - The Bells of St. Michael's Church_c2ZBhO0pxpU - transcript (automated).pdf","Transcript Link")</f>
        <v>Transcript Link</v>
      </c>
      <c r="M808" s="2" t="str">
        <f>HYPERLINK("https://files.afu.se/Downloads/Transcripts/Skeptic%20Zone%20(Richard%20Saunders)/2013 04 21 - skepticzonepodcast - The Bells of St. Michael's Church_c2ZBhO0pxpU - transcript (automated).pdf","Transcript Link")</f>
        <v>Transcript Link</v>
      </c>
    </row>
    <row r="809" ht="150" spans="1:13">
      <c r="A809" s="1" t="s">
        <v>3632</v>
      </c>
      <c r="B809" s="1" t="s">
        <v>13</v>
      </c>
      <c r="C809" s="4" t="s">
        <v>3633</v>
      </c>
      <c r="D809" s="1" t="s">
        <v>3634</v>
      </c>
      <c r="E809" s="1" t="s">
        <v>3635</v>
      </c>
      <c r="F809" s="4" t="s">
        <v>17</v>
      </c>
      <c r="G809" s="1" t="s">
        <v>18</v>
      </c>
      <c r="H809" s="1" t="s">
        <v>19</v>
      </c>
      <c r="I809" s="1" t="s">
        <v>20</v>
      </c>
      <c r="J809" s="1" t="s">
        <v>3636</v>
      </c>
      <c r="K809" s="1" t="s">
        <v>22</v>
      </c>
      <c r="L809" s="1" t="str">
        <f>HYPERLINK("https://files.afu.se/Downloads/Transcripts/Skeptic%20Zone%20(Richard%20Saunders)/2013 04 20 - skepticzonepodcast - A Czech Time in Olomouc_Ae0_NhrcunE - transcript (automated).pdf","Transcript Link")</f>
        <v>Transcript Link</v>
      </c>
      <c r="M809" s="2" t="str">
        <f>HYPERLINK("https://files.afu.se/Downloads/Transcripts/Skeptic%20Zone%20(Richard%20Saunders)/2013 04 20 - skepticzonepodcast - A Czech Time in Olomouc_Ae0_NhrcunE - transcript (automated).pdf","Transcript Link")</f>
        <v>Transcript Link</v>
      </c>
    </row>
    <row r="810" ht="150" spans="1:13">
      <c r="A810" s="1" t="s">
        <v>3637</v>
      </c>
      <c r="B810" s="1" t="s">
        <v>13</v>
      </c>
      <c r="C810" s="4" t="s">
        <v>3638</v>
      </c>
      <c r="D810" s="1" t="s">
        <v>3639</v>
      </c>
      <c r="E810" s="1" t="s">
        <v>3640</v>
      </c>
      <c r="F810" s="4" t="s">
        <v>17</v>
      </c>
      <c r="G810" s="1" t="s">
        <v>18</v>
      </c>
      <c r="H810" s="1" t="s">
        <v>19</v>
      </c>
      <c r="I810" s="1" t="s">
        <v>20</v>
      </c>
      <c r="J810" s="1" t="s">
        <v>3641</v>
      </c>
      <c r="K810" s="1" t="s">
        <v>22</v>
      </c>
      <c r="L810" s="1" t="str">
        <f>HYPERLINK("https://files.afu.se/Downloads/Transcripts/Skeptic%20Zone%20(Richard%20Saunders)/2013 04 10 - skepticzonepodcast - In Dublin's Fair City - April 2013_zWmXXjhrEbE - transcript (automated).pdf","Transcript Link")</f>
        <v>Transcript Link</v>
      </c>
      <c r="M810" s="2" t="str">
        <f>HYPERLINK("https://files.afu.se/Downloads/Transcripts/Skeptic%20Zone%20(Richard%20Saunders)/2013 04 10 - skepticzonepodcast - In Dublin's Fair City - April 2013_zWmXXjhrEbE - transcript (automated).pdf","Transcript Link")</f>
        <v>Transcript Link</v>
      </c>
    </row>
    <row r="811" ht="150" spans="1:13">
      <c r="A811" s="1" t="s">
        <v>3642</v>
      </c>
      <c r="B811" s="1" t="s">
        <v>13</v>
      </c>
      <c r="C811" s="4" t="s">
        <v>3643</v>
      </c>
      <c r="D811" s="1" t="s">
        <v>3644</v>
      </c>
      <c r="E811" s="1" t="s">
        <v>3645</v>
      </c>
      <c r="F811" s="4" t="s">
        <v>17</v>
      </c>
      <c r="G811" s="1" t="s">
        <v>18</v>
      </c>
      <c r="H811" s="1" t="s">
        <v>19</v>
      </c>
      <c r="I811" s="1" t="s">
        <v>20</v>
      </c>
      <c r="J811" s="1" t="s">
        <v>3646</v>
      </c>
      <c r="K811" s="1" t="s">
        <v>22</v>
      </c>
      <c r="L811" s="1" t="str">
        <f>HYPERLINK("https://files.afu.se/Downloads/Transcripts/Skeptic%20Zone%20(Richard%20Saunders)/2013 04 08 - skepticzonepodcast - A Norwegian Day in Oslo_o0Viu-SEwcw - transcript (automated).pdf","Transcript Link")</f>
        <v>Transcript Link</v>
      </c>
      <c r="M811" s="2" t="str">
        <f>HYPERLINK("https://files.afu.se/Downloads/Transcripts/Skeptic%20Zone%20(Richard%20Saunders)/2013 04 08 - skepticzonepodcast - A Norwegian Day in Oslo_o0Viu-SEwcw - transcript (automated).pdf","Transcript Link")</f>
        <v>Transcript Link</v>
      </c>
    </row>
    <row r="812" ht="150" spans="1:13">
      <c r="A812" s="1" t="s">
        <v>3647</v>
      </c>
      <c r="B812" s="1" t="s">
        <v>13</v>
      </c>
      <c r="C812" s="4" t="s">
        <v>3648</v>
      </c>
      <c r="D812" s="1" t="s">
        <v>3649</v>
      </c>
      <c r="E812" s="1" t="s">
        <v>3650</v>
      </c>
      <c r="F812" s="4" t="s">
        <v>17</v>
      </c>
      <c r="G812" s="1" t="s">
        <v>18</v>
      </c>
      <c r="H812" s="1" t="s">
        <v>19</v>
      </c>
      <c r="I812" s="1" t="s">
        <v>20</v>
      </c>
      <c r="J812" s="1" t="s">
        <v>3651</v>
      </c>
      <c r="K812" s="1" t="s">
        <v>22</v>
      </c>
      <c r="L812" s="1" t="str">
        <f>HYPERLINK("https://files.afu.se/Downloads/Transcripts/Skeptic%20Zone%20(Richard%20Saunders)/2013 03 25 - skepticzonepodcast - Water Divining   Dowsing Tests 2013_xQVPkrIipV0 - transcript (automated).pdf","Transcript Link")</f>
        <v>Transcript Link</v>
      </c>
      <c r="M812" s="2" t="str">
        <f>HYPERLINK("https://files.afu.se/Downloads/Transcripts/Skeptic%20Zone%20(Richard%20Saunders)/2013 03 25 - skepticzonepodcast - Water Divining   Dowsing Tests 2013_xQVPkrIipV0 - transcript (automated).pdf","Transcript Link")</f>
        <v>Transcript Link</v>
      </c>
    </row>
    <row r="813" ht="150" spans="1:13">
      <c r="A813" s="1" t="s">
        <v>3652</v>
      </c>
      <c r="B813" s="1" t="s">
        <v>13</v>
      </c>
      <c r="C813" s="4" t="s">
        <v>3653</v>
      </c>
      <c r="D813" s="1" t="s">
        <v>3654</v>
      </c>
      <c r="E813" s="1" t="s">
        <v>3655</v>
      </c>
      <c r="F813" s="4" t="s">
        <v>17</v>
      </c>
      <c r="G813" s="1" t="s">
        <v>18</v>
      </c>
      <c r="H813" s="1" t="s">
        <v>19</v>
      </c>
      <c r="I813" s="1" t="s">
        <v>20</v>
      </c>
      <c r="J813" s="1" t="s">
        <v>3656</v>
      </c>
      <c r="K813" s="1" t="s">
        <v>22</v>
      </c>
      <c r="L813" s="1" t="str">
        <f>HYPERLINK("https://files.afu.se/Downloads/Transcripts/Skeptic%20Zone%20(Richard%20Saunders)/2012 11 30 - skepticzonepodcast - James Randi in Melbourne with Maynard_t7VZj9f_WPM - transcript (automated).pdf","Transcript Link")</f>
        <v>Transcript Link</v>
      </c>
      <c r="M813" s="2" t="str">
        <f>HYPERLINK("https://files.afu.se/Downloads/Transcripts/Skeptic%20Zone%20(Richard%20Saunders)/2012 11 30 - skepticzonepodcast - James Randi in Melbourne with Maynard_t7VZj9f_WPM - transcript (automated).pdf","Transcript Link")</f>
        <v>Transcript Link</v>
      </c>
    </row>
    <row r="814" ht="150" spans="1:13">
      <c r="A814" s="1" t="s">
        <v>3657</v>
      </c>
      <c r="B814" s="1" t="s">
        <v>13</v>
      </c>
      <c r="C814" s="4" t="s">
        <v>3658</v>
      </c>
      <c r="D814" s="1" t="s">
        <v>3659</v>
      </c>
      <c r="E814" s="1" t="s">
        <v>3660</v>
      </c>
      <c r="F814" s="4" t="s">
        <v>17</v>
      </c>
      <c r="G814" s="1" t="s">
        <v>18</v>
      </c>
      <c r="H814" s="1" t="s">
        <v>19</v>
      </c>
      <c r="I814" s="1" t="s">
        <v>20</v>
      </c>
      <c r="J814" s="1" t="s">
        <v>3661</v>
      </c>
      <c r="K814" s="1" t="s">
        <v>22</v>
      </c>
      <c r="L814" s="1" t="str">
        <f>HYPERLINK("https://files.afu.se/Downloads/Transcripts/Skeptic%20Zone%20(Richard%20Saunders)/2012 10 19 - skepticzonepodcast - Kittens_mRwUBbe21WI - transcript (automated).pdf","Transcript Link")</f>
        <v>Transcript Link</v>
      </c>
      <c r="M814" s="2" t="str">
        <f>HYPERLINK("https://files.afu.se/Downloads/Transcripts/Skeptic%20Zone%20(Richard%20Saunders)/2012 10 19 - skepticzonepodcast - Kittens_mRwUBbe21WI - transcript (automated).pdf","Transcript Link")</f>
        <v>Transcript Link</v>
      </c>
    </row>
    <row r="815" ht="150" spans="1:13">
      <c r="A815" s="1" t="s">
        <v>3662</v>
      </c>
      <c r="B815" s="1" t="s">
        <v>13</v>
      </c>
      <c r="C815" s="4" t="s">
        <v>3663</v>
      </c>
      <c r="D815" s="1" t="s">
        <v>3664</v>
      </c>
      <c r="E815" s="1" t="s">
        <v>3665</v>
      </c>
      <c r="F815" s="4" t="s">
        <v>17</v>
      </c>
      <c r="G815" s="1" t="s">
        <v>18</v>
      </c>
      <c r="H815" s="1" t="s">
        <v>19</v>
      </c>
      <c r="I815" s="1" t="s">
        <v>20</v>
      </c>
      <c r="J815" s="1" t="s">
        <v>3666</v>
      </c>
      <c r="K815" s="1" t="s">
        <v>22</v>
      </c>
      <c r="L815" s="1" t="str">
        <f>HYPERLINK("https://files.afu.se/Downloads/Transcripts/Skeptic%20Zone%20(Richard%20Saunders)/2012 09 06 - skepticzonepodcast - What is a Tri-Polar Magnet _A8RuEFZToHY - transcript (automated).pdf","Transcript Link")</f>
        <v>Transcript Link</v>
      </c>
      <c r="M815" s="2" t="str">
        <f>HYPERLINK("https://files.afu.se/Downloads/Transcripts/Skeptic%20Zone%20(Richard%20Saunders)/2012 09 06 - skepticzonepodcast - What is a Tri-Polar Magnet _A8RuEFZToHY - transcript (automated).pdf","Transcript Link")</f>
        <v>Transcript Link</v>
      </c>
    </row>
    <row r="816" ht="150" spans="1:13">
      <c r="A816" s="1" t="s">
        <v>3667</v>
      </c>
      <c r="B816" s="1" t="s">
        <v>13</v>
      </c>
      <c r="C816" s="4" t="s">
        <v>3668</v>
      </c>
      <c r="D816" s="1" t="s">
        <v>3669</v>
      </c>
      <c r="E816" s="1" t="s">
        <v>3670</v>
      </c>
      <c r="F816" s="4" t="s">
        <v>17</v>
      </c>
      <c r="G816" s="1" t="s">
        <v>18</v>
      </c>
      <c r="H816" s="1" t="s">
        <v>19</v>
      </c>
      <c r="I816" s="1" t="s">
        <v>20</v>
      </c>
      <c r="J816" s="1" t="s">
        <v>3671</v>
      </c>
      <c r="K816" s="1" t="s">
        <v>22</v>
      </c>
      <c r="L816" s="1" t="str">
        <f>HYPERLINK("https://files.afu.se/Downloads/Transcripts/Skeptic%20Zone%20(Richard%20Saunders)/2012 07 24 - skepticzonepodcast - NSW Minster for Health in 2002__OuYIKUpuoo - transcript (automated).pdf","Transcript Link")</f>
        <v>Transcript Link</v>
      </c>
      <c r="M816" s="2" t="str">
        <f>HYPERLINK("https://files.afu.se/Downloads/Transcripts/Skeptic%20Zone%20(Richard%20Saunders)/2012 07 24 - skepticzonepodcast - NSW Minster for Health in 2002__OuYIKUpuoo - transcript (automated).pdf","Transcript Link")</f>
        <v>Transcript Link</v>
      </c>
    </row>
    <row r="817" ht="150" spans="1:13">
      <c r="A817" s="1" t="s">
        <v>3672</v>
      </c>
      <c r="B817" s="1" t="s">
        <v>13</v>
      </c>
      <c r="C817" s="4" t="s">
        <v>3673</v>
      </c>
      <c r="D817" s="1" t="s">
        <v>3674</v>
      </c>
      <c r="E817" s="1" t="s">
        <v>3675</v>
      </c>
      <c r="F817" s="4" t="s">
        <v>17</v>
      </c>
      <c r="G817" s="1" t="s">
        <v>18</v>
      </c>
      <c r="H817" s="1" t="s">
        <v>19</v>
      </c>
      <c r="I817" s="1" t="s">
        <v>20</v>
      </c>
      <c r="J817" s="1" t="s">
        <v>3676</v>
      </c>
      <c r="K817" s="1" t="s">
        <v>22</v>
      </c>
      <c r="L817" s="1" t="str">
        <f>HYPERLINK("https://files.afu.se/Downloads/Transcripts/Skeptic%20Zone%20(Richard%20Saunders)/2012 07 10 - skepticzonepodcast - The Skeptics Guide to the Universe in space_-jlZRmYAoyA - transcript (automated).pdf","Transcript Link")</f>
        <v>Transcript Link</v>
      </c>
      <c r="M817" s="2" t="str">
        <f>HYPERLINK("https://files.afu.se/Downloads/Transcripts/Skeptic%20Zone%20(Richard%20Saunders)/2012 07 10 - skepticzonepodcast - The Skeptics Guide to the Universe in space_-jlZRmYAoyA - transcript (automated).pdf","Transcript Link")</f>
        <v>Transcript Link</v>
      </c>
    </row>
    <row r="818" ht="165" spans="1:13">
      <c r="A818" s="1" t="s">
        <v>3677</v>
      </c>
      <c r="B818" s="1" t="s">
        <v>13</v>
      </c>
      <c r="C818" s="4" t="s">
        <v>3678</v>
      </c>
      <c r="D818" s="1" t="s">
        <v>3679</v>
      </c>
      <c r="E818" s="1" t="s">
        <v>3680</v>
      </c>
      <c r="F818" s="4" t="s">
        <v>17</v>
      </c>
      <c r="G818" s="1" t="s">
        <v>18</v>
      </c>
      <c r="H818" s="1" t="s">
        <v>19</v>
      </c>
      <c r="I818" s="1" t="s">
        <v>20</v>
      </c>
      <c r="J818" s="1" t="s">
        <v>3681</v>
      </c>
      <c r="K818" s="1" t="s">
        <v>22</v>
      </c>
      <c r="L818" s="1" t="str">
        <f>HYPERLINK("https://files.afu.se/Downloads/Transcripts/Skeptic%20Zone%20(Richard%20Saunders)/2012 05 27 - skepticzonepodcast - Skepticamp Sydney 2012_C2spjAfvtVE - transcript (automated).pdf","Transcript Link")</f>
        <v>Transcript Link</v>
      </c>
      <c r="M818" s="2" t="str">
        <f>HYPERLINK("https://files.afu.se/Downloads/Transcripts/Skeptic%20Zone%20(Richard%20Saunders)/2012 05 27 - skepticzonepodcast - Skepticamp Sydney 2012_C2spjAfvtVE - transcript (automated).pdf","Transcript Link")</f>
        <v>Transcript Link</v>
      </c>
    </row>
    <row r="819" ht="150" spans="1:13">
      <c r="A819" s="1" t="s">
        <v>3682</v>
      </c>
      <c r="B819" s="1" t="s">
        <v>13</v>
      </c>
      <c r="C819" s="4" t="s">
        <v>3683</v>
      </c>
      <c r="D819" s="1" t="s">
        <v>3684</v>
      </c>
      <c r="E819" s="1" t="s">
        <v>3685</v>
      </c>
      <c r="F819" s="4" t="s">
        <v>17</v>
      </c>
      <c r="G819" s="1" t="s">
        <v>18</v>
      </c>
      <c r="H819" s="1" t="s">
        <v>19</v>
      </c>
      <c r="I819" s="1" t="s">
        <v>20</v>
      </c>
      <c r="J819" s="1" t="s">
        <v>3686</v>
      </c>
      <c r="K819" s="1" t="s">
        <v>22</v>
      </c>
      <c r="L819" s="1" t="str">
        <f>HYPERLINK("https://files.afu.se/Downloads/Transcripts/Skeptic%20Zone%20(Richard%20Saunders)/2012 05 22 - skepticzonepodcast - Sydney in Autumn_1R1t-7eVhJM - transcript (automated).pdf","Transcript Link")</f>
        <v>Transcript Link</v>
      </c>
      <c r="M819" s="2" t="str">
        <f>HYPERLINK("https://files.afu.se/Downloads/Transcripts/Skeptic%20Zone%20(Richard%20Saunders)/2012 05 22 - skepticzonepodcast - Sydney in Autumn_1R1t-7eVhJM - transcript (automated).pdf","Transcript Link")</f>
        <v>Transcript Link</v>
      </c>
    </row>
    <row r="820" ht="150" spans="1:13">
      <c r="A820" s="1" t="s">
        <v>3687</v>
      </c>
      <c r="B820" s="1" t="s">
        <v>13</v>
      </c>
      <c r="C820" s="4" t="s">
        <v>3688</v>
      </c>
      <c r="D820" s="1" t="s">
        <v>3689</v>
      </c>
      <c r="E820" s="1" t="s">
        <v>3690</v>
      </c>
      <c r="F820" s="4" t="s">
        <v>17</v>
      </c>
      <c r="G820" s="1" t="s">
        <v>18</v>
      </c>
      <c r="H820" s="1" t="s">
        <v>19</v>
      </c>
      <c r="I820" s="1" t="s">
        <v>20</v>
      </c>
      <c r="J820" s="1" t="s">
        <v>3691</v>
      </c>
      <c r="K820" s="1" t="s">
        <v>22</v>
      </c>
      <c r="L820" s="1" t="str">
        <f>HYPERLINK("https://files.afu.se/Downloads/Transcripts/Skeptic%20Zone%20(Richard%20Saunders)/2012 05 13 - skepticzonepodcast - Understanding Anxiety - NSW Health_mnCUhc2eFlY - transcript (automated).pdf","Transcript Link")</f>
        <v>Transcript Link</v>
      </c>
      <c r="M820" s="2" t="str">
        <f>HYPERLINK("https://files.afu.se/Downloads/Transcripts/Skeptic%20Zone%20(Richard%20Saunders)/2012 05 13 - skepticzonepodcast - Understanding Anxiety - NSW Health_mnCUhc2eFlY - transcript (automated).pdf","Transcript Link")</f>
        <v>Transcript Link</v>
      </c>
    </row>
    <row r="821" ht="150" spans="1:13">
      <c r="A821" s="1" t="s">
        <v>3692</v>
      </c>
      <c r="B821" s="1" t="s">
        <v>13</v>
      </c>
      <c r="C821" s="4" t="s">
        <v>3693</v>
      </c>
      <c r="D821" s="1" t="s">
        <v>3694</v>
      </c>
      <c r="E821" s="1" t="s">
        <v>3695</v>
      </c>
      <c r="F821" s="4" t="s">
        <v>17</v>
      </c>
      <c r="G821" s="1" t="s">
        <v>18</v>
      </c>
      <c r="H821" s="1" t="s">
        <v>19</v>
      </c>
      <c r="I821" s="1" t="s">
        <v>20</v>
      </c>
      <c r="J821" s="1" t="s">
        <v>3696</v>
      </c>
      <c r="K821" s="1" t="s">
        <v>22</v>
      </c>
      <c r="L821" s="1" t="str">
        <f>HYPERLINK("https://files.afu.se/Downloads/Transcripts/Skeptic%20Zone%20(Richard%20Saunders)/2012 01 26 - skepticzonepodcast - Cable Car ride in San Francisco_lW246joIfPk - transcript (automated).pdf","Transcript Link")</f>
        <v>Transcript Link</v>
      </c>
      <c r="M821" s="2" t="str">
        <f>HYPERLINK("https://files.afu.se/Downloads/Transcripts/Skeptic%20Zone%20(Richard%20Saunders)/2012 01 26 - skepticzonepodcast - Cable Car ride in San Francisco_lW246joIfPk - transcript (automated).pdf","Transcript Link")</f>
        <v>Transcript Link</v>
      </c>
    </row>
    <row r="822" ht="150" spans="1:13">
      <c r="A822" s="1" t="s">
        <v>3697</v>
      </c>
      <c r="B822" s="1" t="s">
        <v>13</v>
      </c>
      <c r="C822" s="4" t="s">
        <v>3698</v>
      </c>
      <c r="D822" s="1" t="s">
        <v>3699</v>
      </c>
      <c r="E822" s="1" t="s">
        <v>3700</v>
      </c>
      <c r="F822" s="4" t="s">
        <v>17</v>
      </c>
      <c r="G822" s="1" t="s">
        <v>18</v>
      </c>
      <c r="H822" s="1" t="s">
        <v>19</v>
      </c>
      <c r="I822" s="1" t="s">
        <v>20</v>
      </c>
      <c r="J822" s="1" t="s">
        <v>3701</v>
      </c>
      <c r="K822" s="1" t="s">
        <v>22</v>
      </c>
      <c r="L822" s="1" t="str">
        <f>HYPERLINK("https://files.afu.se/Downloads/Transcripts/Skeptic%20Zone%20(Richard%20Saunders)/2011 12 02 - skepticzonepodcast - Time to be an uncle_Q31nCos61cA - transcript (automated).pdf","Transcript Link")</f>
        <v>Transcript Link</v>
      </c>
      <c r="M822" s="2" t="str">
        <f>HYPERLINK("https://files.afu.se/Downloads/Transcripts/Skeptic%20Zone%20(Richard%20Saunders)/2011 12 02 - skepticzonepodcast - Time to be an uncle_Q31nCos61cA - transcript (automated).pdf","Transcript Link")</f>
        <v>Transcript Link</v>
      </c>
    </row>
    <row r="823" ht="150" spans="1:13">
      <c r="A823" s="1" t="s">
        <v>3702</v>
      </c>
      <c r="B823" s="1" t="s">
        <v>13</v>
      </c>
      <c r="C823" s="4" t="s">
        <v>3703</v>
      </c>
      <c r="D823" s="1" t="s">
        <v>3704</v>
      </c>
      <c r="E823" s="1" t="s">
        <v>3705</v>
      </c>
      <c r="F823" s="4" t="s">
        <v>17</v>
      </c>
      <c r="G823" s="1" t="s">
        <v>18</v>
      </c>
      <c r="H823" s="1" t="s">
        <v>19</v>
      </c>
      <c r="I823" s="1" t="s">
        <v>20</v>
      </c>
      <c r="J823" s="1" t="s">
        <v>3706</v>
      </c>
      <c r="K823" s="1" t="s">
        <v>22</v>
      </c>
      <c r="L823" s="1" t="str">
        <f>HYPERLINK("https://files.afu.se/Downloads/Transcripts/Skeptic%20Zone%20(Richard%20Saunders)/2011 11 28 - skepticzonepodcast - Time lapse Sydney_g-74ETeC9vQ - transcript (automated).pdf","Transcript Link")</f>
        <v>Transcript Link</v>
      </c>
      <c r="M823" s="2" t="str">
        <f>HYPERLINK("https://files.afu.se/Downloads/Transcripts/Skeptic%20Zone%20(Richard%20Saunders)/2011 11 28 - skepticzonepodcast - Time lapse Sydney_g-74ETeC9vQ - transcript (automated).pdf","Transcript Link")</f>
        <v>Transcript Link</v>
      </c>
    </row>
    <row r="824" ht="150" spans="1:13">
      <c r="A824" s="1" t="s">
        <v>3707</v>
      </c>
      <c r="B824" s="1" t="s">
        <v>13</v>
      </c>
      <c r="C824" s="4" t="s">
        <v>3708</v>
      </c>
      <c r="D824" s="1" t="s">
        <v>3709</v>
      </c>
      <c r="E824" s="1" t="s">
        <v>3710</v>
      </c>
      <c r="F824" s="4" t="s">
        <v>17</v>
      </c>
      <c r="G824" s="1" t="s">
        <v>18</v>
      </c>
      <c r="H824" s="1" t="s">
        <v>19</v>
      </c>
      <c r="I824" s="1" t="s">
        <v>20</v>
      </c>
      <c r="J824" s="1" t="s">
        <v>3711</v>
      </c>
      <c r="K824" s="1" t="s">
        <v>22</v>
      </c>
      <c r="L824" s="1" t="str">
        <f>HYPERLINK("https://files.afu.se/Downloads/Transcripts/Skeptic%20Zone%20(Richard%20Saunders)/2011 11 22 - skepticzonepodcast - James Randi in Sydney 2000_01nyApo6avA - transcript (automated).pdf","Transcript Link")</f>
        <v>Transcript Link</v>
      </c>
      <c r="M824" s="2" t="str">
        <f>HYPERLINK("https://files.afu.se/Downloads/Transcripts/Skeptic%20Zone%20(Richard%20Saunders)/2011 11 22 - skepticzonepodcast - James Randi in Sydney 2000_01nyApo6avA - transcript (automated).pdf","Transcript Link")</f>
        <v>Transcript Link</v>
      </c>
    </row>
    <row r="825" ht="150" spans="1:13">
      <c r="A825" s="1" t="s">
        <v>3712</v>
      </c>
      <c r="B825" s="1" t="s">
        <v>13</v>
      </c>
      <c r="C825" s="4" t="s">
        <v>3713</v>
      </c>
      <c r="D825" s="1" t="s">
        <v>3714</v>
      </c>
      <c r="E825" s="1" t="s">
        <v>3715</v>
      </c>
      <c r="F825" s="4" t="s">
        <v>17</v>
      </c>
      <c r="G825" s="1" t="s">
        <v>18</v>
      </c>
      <c r="H825" s="1" t="s">
        <v>19</v>
      </c>
      <c r="I825" s="1" t="s">
        <v>20</v>
      </c>
      <c r="J825" s="1" t="s">
        <v>3716</v>
      </c>
      <c r="K825" s="1" t="s">
        <v>22</v>
      </c>
      <c r="L825" s="1" t="str">
        <f>HYPERLINK("https://files.afu.se/Downloads/Transcripts/Skeptic%20Zone%20(Richard%20Saunders)/2011 11 13 - skepticzonepodcast - The Might Mitta Muster Water Divining Test_AA7SmSlrXGc - transcript (automated).pdf","Transcript Link")</f>
        <v>Transcript Link</v>
      </c>
      <c r="M825" s="2" t="str">
        <f>HYPERLINK("https://files.afu.se/Downloads/Transcripts/Skeptic%20Zone%20(Richard%20Saunders)/2011 11 13 - skepticzonepodcast - The Might Mitta Muster Water Divining Test_AA7SmSlrXGc - transcript (automated).pdf","Transcript Link")</f>
        <v>Transcript Link</v>
      </c>
    </row>
    <row r="826" ht="150" spans="1:13">
      <c r="A826" s="1" t="s">
        <v>3717</v>
      </c>
      <c r="B826" s="1" t="s">
        <v>13</v>
      </c>
      <c r="C826" s="4" t="s">
        <v>3718</v>
      </c>
      <c r="D826" s="1" t="s">
        <v>3719</v>
      </c>
      <c r="E826" s="1" t="s">
        <v>3720</v>
      </c>
      <c r="F826" s="4" t="s">
        <v>17</v>
      </c>
      <c r="G826" s="1" t="s">
        <v>18</v>
      </c>
      <c r="H826" s="1" t="s">
        <v>19</v>
      </c>
      <c r="I826" s="1" t="s">
        <v>20</v>
      </c>
      <c r="J826" s="1" t="s">
        <v>3721</v>
      </c>
      <c r="K826" s="1" t="s">
        <v>22</v>
      </c>
      <c r="L826" s="1" t="str">
        <f>HYPERLINK("https://files.afu.se/Downloads/Transcripts/Skeptic%20Zone%20(Richard%20Saunders)/2011 11 09 - skepticzonepodcast - Flying Shark - Air Swimmers_qHV2ol26-9c - transcript (automated).pdf","Transcript Link")</f>
        <v>Transcript Link</v>
      </c>
      <c r="M826" s="2" t="str">
        <f>HYPERLINK("https://files.afu.se/Downloads/Transcripts/Skeptic%20Zone%20(Richard%20Saunders)/2011 11 09 - skepticzonepodcast - Flying Shark - Air Swimmers_qHV2ol26-9c - transcript (automated).pdf","Transcript Link")</f>
        <v>Transcript Link</v>
      </c>
    </row>
    <row r="827" ht="150" spans="1:13">
      <c r="A827" s="1" t="s">
        <v>3722</v>
      </c>
      <c r="B827" s="1" t="s">
        <v>13</v>
      </c>
      <c r="C827" s="4" t="s">
        <v>3723</v>
      </c>
      <c r="D827" s="1" t="s">
        <v>3724</v>
      </c>
      <c r="E827" s="1" t="s">
        <v>3725</v>
      </c>
      <c r="F827" s="4" t="s">
        <v>17</v>
      </c>
      <c r="G827" s="1" t="s">
        <v>18</v>
      </c>
      <c r="H827" s="1" t="s">
        <v>19</v>
      </c>
      <c r="I827" s="1" t="s">
        <v>20</v>
      </c>
      <c r="J827" s="1" t="s">
        <v>3726</v>
      </c>
      <c r="K827" s="1" t="s">
        <v>22</v>
      </c>
      <c r="L827" s="1" t="str">
        <f>HYPERLINK("https://files.afu.se/Downloads/Transcripts/Skeptic%20Zone%20(Richard%20Saunders)/2011 11 05 - skepticzonepodcast - Moving Rocks of Racetrack Playa Mystery_lShozbt4Jeg - transcript (automated).pdf","Transcript Link")</f>
        <v>Transcript Link</v>
      </c>
      <c r="M827" s="2" t="str">
        <f>HYPERLINK("https://files.afu.se/Downloads/Transcripts/Skeptic%20Zone%20(Richard%20Saunders)/2011 11 05 - skepticzonepodcast - Moving Rocks of Racetrack Playa Mystery_lShozbt4Jeg - transcript (automated).pdf","Transcript Link")</f>
        <v>Transcript Link</v>
      </c>
    </row>
    <row r="828" ht="150" spans="1:13">
      <c r="A828" s="1" t="s">
        <v>3727</v>
      </c>
      <c r="B828" s="1" t="s">
        <v>13</v>
      </c>
      <c r="C828" s="4" t="s">
        <v>3728</v>
      </c>
      <c r="D828" s="1" t="s">
        <v>3729</v>
      </c>
      <c r="E828" s="1" t="s">
        <v>3730</v>
      </c>
      <c r="F828" s="4" t="s">
        <v>17</v>
      </c>
      <c r="G828" s="1" t="s">
        <v>18</v>
      </c>
      <c r="H828" s="1" t="s">
        <v>19</v>
      </c>
      <c r="I828" s="1" t="s">
        <v>20</v>
      </c>
      <c r="J828" s="1" t="s">
        <v>3731</v>
      </c>
      <c r="K828" s="1" t="s">
        <v>22</v>
      </c>
      <c r="L828" s="1" t="str">
        <f>HYPERLINK("https://files.afu.se/Downloads/Transcripts/Skeptic%20Zone%20(Richard%20Saunders)/2011 11 04 - skepticzonepodcast - Death Valley Gravity_jlIpJse-L7I - transcript (automated).pdf","Transcript Link")</f>
        <v>Transcript Link</v>
      </c>
      <c r="M828" s="2" t="str">
        <f>HYPERLINK("https://files.afu.se/Downloads/Transcripts/Skeptic%20Zone%20(Richard%20Saunders)/2011 11 04 - skepticzonepodcast - Death Valley Gravity_jlIpJse-L7I - transcript (automated).pdf","Transcript Link")</f>
        <v>Transcript Link</v>
      </c>
    </row>
    <row r="829" ht="150" spans="1:13">
      <c r="A829" s="1" t="s">
        <v>3732</v>
      </c>
      <c r="B829" s="1" t="s">
        <v>13</v>
      </c>
      <c r="C829" s="4" t="s">
        <v>3733</v>
      </c>
      <c r="D829" s="1" t="s">
        <v>3734</v>
      </c>
      <c r="E829" s="1" t="s">
        <v>3735</v>
      </c>
      <c r="F829" s="4" t="s">
        <v>17</v>
      </c>
      <c r="G829" s="1" t="s">
        <v>18</v>
      </c>
      <c r="H829" s="1" t="s">
        <v>19</v>
      </c>
      <c r="I829" s="1" t="s">
        <v>20</v>
      </c>
      <c r="J829" s="1" t="s">
        <v>3736</v>
      </c>
      <c r="K829" s="1" t="s">
        <v>22</v>
      </c>
      <c r="L829" s="1" t="str">
        <f>HYPERLINK("https://files.afu.se/Downloads/Transcripts/Skeptic%20Zone%20(Richard%20Saunders)/2011 10 08 - skepticzonepodcast - Richard Saunders goes Fire Walking_CAHquvwc8us - transcript (automated).pdf","Transcript Link")</f>
        <v>Transcript Link</v>
      </c>
      <c r="M829" s="2" t="str">
        <f>HYPERLINK("https://files.afu.se/Downloads/Transcripts/Skeptic%20Zone%20(Richard%20Saunders)/2011 10 08 - skepticzonepodcast - Richard Saunders goes Fire Walking_CAHquvwc8us - transcript (automated).pdf","Transcript Link")</f>
        <v>Transcript Link</v>
      </c>
    </row>
    <row r="830" ht="150" spans="1:13">
      <c r="A830" s="1" t="s">
        <v>3737</v>
      </c>
      <c r="B830" s="1" t="s">
        <v>13</v>
      </c>
      <c r="C830" s="4" t="s">
        <v>3738</v>
      </c>
      <c r="D830" s="1" t="s">
        <v>3739</v>
      </c>
      <c r="E830" s="1" t="s">
        <v>3740</v>
      </c>
      <c r="F830" s="4" t="s">
        <v>17</v>
      </c>
      <c r="G830" s="1" t="s">
        <v>18</v>
      </c>
      <c r="H830" s="1" t="s">
        <v>19</v>
      </c>
      <c r="I830" s="1" t="s">
        <v>20</v>
      </c>
      <c r="J830" s="1" t="s">
        <v>3741</v>
      </c>
      <c r="K830" s="1" t="s">
        <v>22</v>
      </c>
      <c r="L830" s="1" t="str">
        <f>HYPERLINK("https://files.afu.se/Downloads/Transcripts/Skeptic%20Zone%20(Richard%20Saunders)/2011 07 25 - skepticzonepodcast - Maynard at Supanova with Larry Hagman_k9uNEvy5MDM - transcript (automated).pdf","Transcript Link")</f>
        <v>Transcript Link</v>
      </c>
      <c r="M830" s="2" t="str">
        <f>HYPERLINK("https://files.afu.se/Downloads/Transcripts/Skeptic%20Zone%20(Richard%20Saunders)/2011 07 25 - skepticzonepodcast - Maynard at Supanova with Larry Hagman_k9uNEvy5MDM - transcript (automated).pdf","Transcript Link")</f>
        <v>Transcript Link</v>
      </c>
    </row>
    <row r="831" ht="150" spans="1:13">
      <c r="A831" s="1" t="s">
        <v>3742</v>
      </c>
      <c r="B831" s="1" t="s">
        <v>13</v>
      </c>
      <c r="C831" s="4" t="s">
        <v>3743</v>
      </c>
      <c r="D831" s="1" t="s">
        <v>3744</v>
      </c>
      <c r="E831" s="1" t="s">
        <v>3745</v>
      </c>
      <c r="F831" s="4" t="s">
        <v>17</v>
      </c>
      <c r="G831" s="1" t="s">
        <v>18</v>
      </c>
      <c r="H831" s="1" t="s">
        <v>19</v>
      </c>
      <c r="I831" s="1" t="s">
        <v>20</v>
      </c>
      <c r="J831" s="1" t="s">
        <v>3746</v>
      </c>
      <c r="K831" s="1" t="s">
        <v>22</v>
      </c>
      <c r="L831" s="1" t="str">
        <f>HYPERLINK("https://files.afu.se/Downloads/Transcripts/Skeptic%20Zone%20(Richard%20Saunders)/2011 03 05 - skepticzonepodcast - Behind The Scenes at The Skeptic Zone Podcast_nFByyeTIqEQ - transcript (automated).pdf","Transcript Link")</f>
        <v>Transcript Link</v>
      </c>
      <c r="M831" s="2" t="str">
        <f>HYPERLINK("https://files.afu.se/Downloads/Transcripts/Skeptic%20Zone%20(Richard%20Saunders)/2011 03 05 - skepticzonepodcast - Behind The Scenes at The Skeptic Zone Podcast_nFByyeTIqEQ - transcript (automated).pdf","Transcript Link")</f>
        <v>Transcript Link</v>
      </c>
    </row>
    <row r="832" ht="150" spans="1:13">
      <c r="A832" s="1" t="s">
        <v>3747</v>
      </c>
      <c r="B832" s="1" t="s">
        <v>13</v>
      </c>
      <c r="C832" s="4" t="s">
        <v>3748</v>
      </c>
      <c r="D832" s="1" t="s">
        <v>3749</v>
      </c>
      <c r="E832" s="1" t="s">
        <v>3750</v>
      </c>
      <c r="F832" s="4" t="s">
        <v>17</v>
      </c>
      <c r="G832" s="1" t="s">
        <v>18</v>
      </c>
      <c r="H832" s="1" t="s">
        <v>19</v>
      </c>
      <c r="I832" s="1" t="s">
        <v>20</v>
      </c>
      <c r="J832" s="1" t="s">
        <v>3751</v>
      </c>
      <c r="K832" s="1" t="s">
        <v>22</v>
      </c>
      <c r="L832" s="1" t="str">
        <f>HYPERLINK("https://files.afu.se/Downloads/Transcripts/Skeptic%20Zone%20(Richard%20Saunders)/2011 02 28 - skepticzonepodcast - Maynard at Armageddon Expo 2011_esONL01a7TE - transcript (automated).pdf","Transcript Link")</f>
        <v>Transcript Link</v>
      </c>
      <c r="M832" s="2" t="str">
        <f>HYPERLINK("https://files.afu.se/Downloads/Transcripts/Skeptic%20Zone%20(Richard%20Saunders)/2011 02 28 - skepticzonepodcast - Maynard at Armageddon Expo 2011_esONL01a7TE - transcript (automated).pdf","Transcript Link")</f>
        <v>Transcript Link</v>
      </c>
    </row>
    <row r="833" ht="150" spans="1:13">
      <c r="A833" s="1" t="s">
        <v>3752</v>
      </c>
      <c r="B833" s="1" t="s">
        <v>13</v>
      </c>
      <c r="C833" s="4" t="s">
        <v>3753</v>
      </c>
      <c r="D833" s="1" t="s">
        <v>3754</v>
      </c>
      <c r="E833" s="1" t="s">
        <v>3755</v>
      </c>
      <c r="F833" s="4" t="s">
        <v>17</v>
      </c>
      <c r="G833" s="1" t="s">
        <v>18</v>
      </c>
      <c r="H833" s="1" t="s">
        <v>19</v>
      </c>
      <c r="I833" s="1" t="s">
        <v>20</v>
      </c>
      <c r="J833" s="1" t="s">
        <v>3756</v>
      </c>
      <c r="K833" s="1" t="s">
        <v>22</v>
      </c>
      <c r="L833" s="1" t="str">
        <f>HYPERLINK("https://files.afu.se/Downloads/Transcripts/Skeptic%20Zone%20(Richard%20Saunders)/2011 02 14 - skepticzonepodcast - Origami Fancy Box with Gary Clark_GuEwSz-bt6Q - transcript (automated).pdf","Transcript Link")</f>
        <v>Transcript Link</v>
      </c>
      <c r="M833" s="2" t="str">
        <f>HYPERLINK("https://files.afu.se/Downloads/Transcripts/Skeptic%20Zone%20(Richard%20Saunders)/2011 02 14 - skepticzonepodcast - Origami Fancy Box with Gary Clark_GuEwSz-bt6Q - transcript (automated).pdf","Transcript Link")</f>
        <v>Transcript Link</v>
      </c>
    </row>
    <row r="834" ht="150" spans="1:13">
      <c r="A834" s="1" t="s">
        <v>3752</v>
      </c>
      <c r="B834" s="1" t="s">
        <v>13</v>
      </c>
      <c r="C834" s="4" t="s">
        <v>3757</v>
      </c>
      <c r="D834" s="1" t="s">
        <v>3758</v>
      </c>
      <c r="E834" s="1" t="s">
        <v>3759</v>
      </c>
      <c r="F834" s="4" t="s">
        <v>17</v>
      </c>
      <c r="G834" s="1" t="s">
        <v>18</v>
      </c>
      <c r="H834" s="1" t="s">
        <v>19</v>
      </c>
      <c r="I834" s="1" t="s">
        <v>20</v>
      </c>
      <c r="J834" s="1" t="s">
        <v>3760</v>
      </c>
      <c r="K834" s="1" t="s">
        <v>22</v>
      </c>
      <c r="L834" s="1" t="str">
        <f>HYPERLINK("https://files.afu.se/Downloads/Transcripts/Skeptic%20Zone%20(Richard%20Saunders)/2011 02 14 - skepticzonepodcast - Origami Somersaulting Horse_hQsXtE9W8sg - transcript (automated).pdf","Transcript Link")</f>
        <v>Transcript Link</v>
      </c>
      <c r="M834" s="2" t="str">
        <f>HYPERLINK("https://files.afu.se/Downloads/Transcripts/Skeptic%20Zone%20(Richard%20Saunders)/2011 02 14 - skepticzonepodcast - Origami Somersaulting Horse_hQsXtE9W8sg - transcript (automated).pdf","Transcript Link")</f>
        <v>Transcript Link</v>
      </c>
    </row>
    <row r="835" ht="150" spans="1:13">
      <c r="A835" s="1" t="s">
        <v>3752</v>
      </c>
      <c r="B835" s="1" t="s">
        <v>13</v>
      </c>
      <c r="C835" s="4" t="s">
        <v>3761</v>
      </c>
      <c r="D835" s="1" t="s">
        <v>3762</v>
      </c>
      <c r="E835" s="1" t="s">
        <v>3763</v>
      </c>
      <c r="F835" s="4" t="s">
        <v>17</v>
      </c>
      <c r="G835" s="1" t="s">
        <v>18</v>
      </c>
      <c r="H835" s="1" t="s">
        <v>19</v>
      </c>
      <c r="I835" s="1" t="s">
        <v>20</v>
      </c>
      <c r="J835" s="1" t="s">
        <v>3764</v>
      </c>
      <c r="K835" s="1" t="s">
        <v>22</v>
      </c>
      <c r="L835" s="1" t="str">
        <f>HYPERLINK("https://files.afu.se/Downloads/Transcripts/Skeptic%20Zone%20(Richard%20Saunders)/2011 02 14 - skepticzonepodcast - Origami Skeletal Octahedron with Gary Clark_LwM1EqXzpDE - transcript (automated).pdf","Transcript Link")</f>
        <v>Transcript Link</v>
      </c>
      <c r="M835" s="2" t="str">
        <f>HYPERLINK("https://files.afu.se/Downloads/Transcripts/Skeptic%20Zone%20(Richard%20Saunders)/2011 02 14 - skepticzonepodcast - Origami Skeletal Octahedron with Gary Clark_LwM1EqXzpDE - transcript (automated).pdf","Transcript Link")</f>
        <v>Transcript Link</v>
      </c>
    </row>
    <row r="836" ht="150" spans="1:13">
      <c r="A836" s="1" t="s">
        <v>3752</v>
      </c>
      <c r="B836" s="1" t="s">
        <v>13</v>
      </c>
      <c r="C836" s="4" t="s">
        <v>3765</v>
      </c>
      <c r="D836" s="1" t="s">
        <v>3766</v>
      </c>
      <c r="E836" s="1" t="s">
        <v>3767</v>
      </c>
      <c r="F836" s="4" t="s">
        <v>17</v>
      </c>
      <c r="G836" s="1" t="s">
        <v>18</v>
      </c>
      <c r="H836" s="1" t="s">
        <v>19</v>
      </c>
      <c r="I836" s="1" t="s">
        <v>20</v>
      </c>
      <c r="J836" s="1" t="s">
        <v>3768</v>
      </c>
      <c r="K836" s="1" t="s">
        <v>22</v>
      </c>
      <c r="L836" s="1" t="str">
        <f>HYPERLINK("https://files.afu.se/Downloads/Transcripts/Skeptic%20Zone%20(Richard%20Saunders)/2011 02 14 - skepticzonepodcast - Origami Fox Puppet with Richard Saunders_qmcxfsI8Y4c - transcript (automated).pdf","Transcript Link")</f>
        <v>Transcript Link</v>
      </c>
      <c r="M836" s="2" t="str">
        <f>HYPERLINK("https://files.afu.se/Downloads/Transcripts/Skeptic%20Zone%20(Richard%20Saunders)/2011 02 14 - skepticzonepodcast - Origami Fox Puppet with Richard Saunders_qmcxfsI8Y4c - transcript (automated).pdf","Transcript Link")</f>
        <v>Transcript Link</v>
      </c>
    </row>
    <row r="837" ht="150" spans="1:13">
      <c r="A837" s="1" t="s">
        <v>3752</v>
      </c>
      <c r="B837" s="1" t="s">
        <v>13</v>
      </c>
      <c r="C837" s="4" t="s">
        <v>3769</v>
      </c>
      <c r="D837" s="1" t="s">
        <v>3770</v>
      </c>
      <c r="E837" s="1" t="s">
        <v>3771</v>
      </c>
      <c r="F837" s="4" t="s">
        <v>17</v>
      </c>
      <c r="G837" s="1" t="s">
        <v>18</v>
      </c>
      <c r="H837" s="1" t="s">
        <v>19</v>
      </c>
      <c r="I837" s="1" t="s">
        <v>20</v>
      </c>
      <c r="J837" s="1" t="s">
        <v>3772</v>
      </c>
      <c r="K837" s="1" t="s">
        <v>22</v>
      </c>
      <c r="L837" s="1" t="str">
        <f>HYPERLINK("https://files.afu.se/Downloads/Transcripts/Skeptic%20Zone%20(Richard%20Saunders)/2011 02 14 - skepticzonepodcast - 6 Coins Puzzle_w50sk2AP3JQ - transcript (automated).pdf","Transcript Link")</f>
        <v>Transcript Link</v>
      </c>
      <c r="M837" s="2" t="str">
        <f>HYPERLINK("https://files.afu.se/Downloads/Transcripts/Skeptic%20Zone%20(Richard%20Saunders)/2011 02 14 - skepticzonepodcast - 6 Coins Puzzle_w50sk2AP3JQ - transcript (automated).pdf","Transcript Link")</f>
        <v>Transcript Link</v>
      </c>
    </row>
    <row r="838" ht="225" spans="1:13">
      <c r="A838" s="1" t="s">
        <v>3773</v>
      </c>
      <c r="B838" s="1" t="s">
        <v>13</v>
      </c>
      <c r="C838" s="4" t="s">
        <v>3774</v>
      </c>
      <c r="D838" s="1" t="s">
        <v>3775</v>
      </c>
      <c r="E838" s="1" t="s">
        <v>3776</v>
      </c>
      <c r="F838" s="4" t="s">
        <v>17</v>
      </c>
      <c r="G838" s="1" t="s">
        <v>18</v>
      </c>
      <c r="H838" s="1" t="s">
        <v>19</v>
      </c>
      <c r="I838" s="1" t="s">
        <v>20</v>
      </c>
      <c r="J838" s="1" t="s">
        <v>3777</v>
      </c>
      <c r="K838" s="1" t="s">
        <v>22</v>
      </c>
      <c r="L838" s="1" t="str">
        <f>HYPERLINK("https://files.afu.se/Downloads/Transcripts/Skeptic%20Zone%20(Richard%20Saunders)/2011 02 12 - skepticzonepodcast - Origami Easy Box with Richard Saunders_EJGtVXnJQu0 - transcript (automated).pdf","Transcript Link")</f>
        <v>Transcript Link</v>
      </c>
      <c r="M838" s="2" t="str">
        <f>HYPERLINK("https://files.afu.se/Downloads/Transcripts/Skeptic%20Zone%20(Richard%20Saunders)/2011 02 12 - skepticzonepodcast - Origami Easy Box with Richard Saunders_EJGtVXnJQu0 - transcript (automated).pdf","Transcript Link")</f>
        <v>Transcript Link</v>
      </c>
    </row>
    <row r="839" ht="210" spans="1:13">
      <c r="A839" s="1" t="s">
        <v>3778</v>
      </c>
      <c r="B839" s="1" t="s">
        <v>13</v>
      </c>
      <c r="C839" s="4" t="s">
        <v>3779</v>
      </c>
      <c r="D839" s="1" t="s">
        <v>3780</v>
      </c>
      <c r="E839" s="1" t="s">
        <v>3781</v>
      </c>
      <c r="F839" s="4" t="s">
        <v>17</v>
      </c>
      <c r="G839" s="1" t="s">
        <v>18</v>
      </c>
      <c r="H839" s="1" t="s">
        <v>19</v>
      </c>
      <c r="I839" s="1" t="s">
        <v>20</v>
      </c>
      <c r="J839" s="1" t="s">
        <v>3782</v>
      </c>
      <c r="K839" s="1" t="s">
        <v>22</v>
      </c>
      <c r="L839" s="1" t="str">
        <f>HYPERLINK("https://files.afu.se/Downloads/Transcripts/Skeptic%20Zone%20(Richard%20Saunders)/2011 02 07 - skepticzonepodcast - 10 23 Campaign Against Homeopathy - Antarctic 2011_CQzOidQKafA - transcript (automated).pdf","Transcript Link")</f>
        <v>Transcript Link</v>
      </c>
      <c r="M839" s="2" t="str">
        <f>HYPERLINK("https://files.afu.se/Downloads/Transcripts/Skeptic%20Zone%20(Richard%20Saunders)/2011 02 07 - skepticzonepodcast - 10 23 Campaign Against Homeopathy - Antarctic 2011_CQzOidQKafA - transcript (automated).pdf","Transcript Link")</f>
        <v>Transcript Link</v>
      </c>
    </row>
    <row r="840" ht="225" spans="1:13">
      <c r="A840" s="1" t="s">
        <v>3783</v>
      </c>
      <c r="B840" s="1" t="s">
        <v>13</v>
      </c>
      <c r="C840" s="4" t="s">
        <v>3784</v>
      </c>
      <c r="D840" s="1" t="s">
        <v>3785</v>
      </c>
      <c r="E840" s="1" t="s">
        <v>3786</v>
      </c>
      <c r="F840" s="4" t="s">
        <v>17</v>
      </c>
      <c r="G840" s="1" t="s">
        <v>18</v>
      </c>
      <c r="H840" s="1" t="s">
        <v>19</v>
      </c>
      <c r="I840" s="1" t="s">
        <v>20</v>
      </c>
      <c r="J840" s="1" t="s">
        <v>3787</v>
      </c>
      <c r="K840" s="1" t="s">
        <v>22</v>
      </c>
      <c r="L840" s="1" t="str">
        <f>HYPERLINK("https://files.afu.se/Downloads/Transcripts/Skeptic%20Zone%20(Richard%20Saunders)/2011 02 06 - skepticzonepodcast - 10 23 Campaign Against Homeopathy - Sydney, Australia 2011_OY5SP5aO8JU - transcript (automated).pdf","Transcript Link")</f>
        <v>Transcript Link</v>
      </c>
      <c r="M840" s="2" t="str">
        <f>HYPERLINK("https://files.afu.se/Downloads/Transcripts/Skeptic%20Zone%20(Richard%20Saunders)/2011 02 06 - skepticzonepodcast - 10 23 Campaign Against Homeopathy - Sydney, Australia 2011_OY5SP5aO8JU - transcript (automated).pdf","Transcript Link")</f>
        <v>Transcript Link</v>
      </c>
    </row>
    <row r="841" ht="150" spans="1:13">
      <c r="A841" s="1" t="s">
        <v>3788</v>
      </c>
      <c r="B841" s="1" t="s">
        <v>13</v>
      </c>
      <c r="C841" s="4" t="s">
        <v>3789</v>
      </c>
      <c r="D841" s="1" t="s">
        <v>3790</v>
      </c>
      <c r="E841" s="1" t="s">
        <v>3791</v>
      </c>
      <c r="F841" s="4" t="s">
        <v>17</v>
      </c>
      <c r="G841" s="1" t="s">
        <v>18</v>
      </c>
      <c r="H841" s="1" t="s">
        <v>19</v>
      </c>
      <c r="I841" s="1" t="s">
        <v>20</v>
      </c>
      <c r="J841" s="1" t="s">
        <v>3792</v>
      </c>
      <c r="K841" s="1" t="s">
        <v>22</v>
      </c>
      <c r="L841" s="1" t="str">
        <f>HYPERLINK("https://files.afu.se/Downloads/Transcripts/Skeptic%20Zone%20(Richard%20Saunders)/2011 01 27 - skepticzonepodcast - Paragliding in Sydney_8dLl7mdyPVU - transcript (automated).pdf","Transcript Link")</f>
        <v>Transcript Link</v>
      </c>
      <c r="M841" s="2" t="str">
        <f>HYPERLINK("https://files.afu.se/Downloads/Transcripts/Skeptic%20Zone%20(Richard%20Saunders)/2011 01 27 - skepticzonepodcast - Paragliding in Sydney_8dLl7mdyPVU - transcript (automated).pdf","Transcript Link")</f>
        <v>Transcript Link</v>
      </c>
    </row>
    <row r="842" ht="150" spans="1:13">
      <c r="A842" s="1" t="s">
        <v>3793</v>
      </c>
      <c r="B842" s="1" t="s">
        <v>13</v>
      </c>
      <c r="C842" s="4" t="s">
        <v>3794</v>
      </c>
      <c r="D842" s="1" t="s">
        <v>3795</v>
      </c>
      <c r="E842" s="1" t="s">
        <v>3796</v>
      </c>
      <c r="F842" s="4" t="s">
        <v>17</v>
      </c>
      <c r="G842" s="1" t="s">
        <v>18</v>
      </c>
      <c r="H842" s="1" t="s">
        <v>19</v>
      </c>
      <c r="I842" s="1" t="s">
        <v>20</v>
      </c>
      <c r="J842" s="1" t="s">
        <v>3797</v>
      </c>
      <c r="K842" s="1" t="s">
        <v>22</v>
      </c>
      <c r="L842" s="1" t="str">
        <f>HYPERLINK("https://files.afu.se/Downloads/Transcripts/Skeptic%20Zone%20(Richard%20Saunders)/2011 01 13 - skepticzonepodcast - Sydney Street Performers_MWTyfBWzNko - transcript (automated).pdf","Transcript Link")</f>
        <v>Transcript Link</v>
      </c>
      <c r="M842" s="2" t="str">
        <f>HYPERLINK("https://files.afu.se/Downloads/Transcripts/Skeptic%20Zone%20(Richard%20Saunders)/2011 01 13 - skepticzonepodcast - Sydney Street Performers_MWTyfBWzNko - transcript (automated).pdf","Transcript Link")</f>
        <v>Transcript Link</v>
      </c>
    </row>
    <row r="843" ht="150" spans="1:13">
      <c r="A843" s="1" t="s">
        <v>3798</v>
      </c>
      <c r="B843" s="1" t="s">
        <v>13</v>
      </c>
      <c r="C843" s="4" t="s">
        <v>3799</v>
      </c>
      <c r="D843" s="1" t="s">
        <v>3800</v>
      </c>
      <c r="E843" s="1" t="s">
        <v>3801</v>
      </c>
      <c r="F843" s="4" t="s">
        <v>17</v>
      </c>
      <c r="G843" s="1" t="s">
        <v>18</v>
      </c>
      <c r="H843" s="1" t="s">
        <v>19</v>
      </c>
      <c r="I843" s="1" t="s">
        <v>20</v>
      </c>
      <c r="J843" s="1" t="s">
        <v>3802</v>
      </c>
      <c r="K843" s="1" t="s">
        <v>22</v>
      </c>
      <c r="L843" s="1" t="str">
        <f>HYPERLINK("https://files.afu.se/Downloads/Transcripts/Skeptic%20Zone%20(Richard%20Saunders)/2011 01 06 - skepticzonepodcast - Hearst Castle_E1tTEDWO_rk - transcript (automated).pdf","Transcript Link")</f>
        <v>Transcript Link</v>
      </c>
      <c r="M843" s="2" t="str">
        <f>HYPERLINK("https://files.afu.se/Downloads/Transcripts/Skeptic%20Zone%20(Richard%20Saunders)/2011 01 06 - skepticzonepodcast - Hearst Castle_E1tTEDWO_rk - transcript (automated).pdf","Transcript Link")</f>
        <v>Transcript Link</v>
      </c>
    </row>
    <row r="844" ht="150" spans="1:13">
      <c r="A844" s="1" t="s">
        <v>3803</v>
      </c>
      <c r="B844" s="1" t="s">
        <v>13</v>
      </c>
      <c r="C844" s="4" t="s">
        <v>3804</v>
      </c>
      <c r="D844" s="1" t="s">
        <v>3805</v>
      </c>
      <c r="E844" s="1" t="s">
        <v>3806</v>
      </c>
      <c r="F844" s="4" t="s">
        <v>17</v>
      </c>
      <c r="G844" s="1" t="s">
        <v>18</v>
      </c>
      <c r="H844" s="1" t="s">
        <v>19</v>
      </c>
      <c r="I844" s="1" t="s">
        <v>20</v>
      </c>
      <c r="J844" s="1" t="s">
        <v>3807</v>
      </c>
      <c r="K844" s="1" t="s">
        <v>22</v>
      </c>
      <c r="L844" s="1" t="str">
        <f>HYPERLINK("https://files.afu.se/Downloads/Transcripts/Skeptic%20Zone%20(Richard%20Saunders)/2010 12 30 - skepticzonepodcast - Streets of San Francisco_jDOlk57thfE - transcript (automated).pdf","Transcript Link")</f>
        <v>Transcript Link</v>
      </c>
      <c r="M844" s="2" t="str">
        <f>HYPERLINK("https://files.afu.se/Downloads/Transcripts/Skeptic%20Zone%20(Richard%20Saunders)/2010 12 30 - skepticzonepodcast - Streets of San Francisco_jDOlk57thfE - transcript (automated).pdf","Transcript Link")</f>
        <v>Transcript Link</v>
      </c>
    </row>
    <row r="845" ht="150" spans="1:13">
      <c r="A845" s="1" t="s">
        <v>3808</v>
      </c>
      <c r="B845" s="1" t="s">
        <v>13</v>
      </c>
      <c r="C845" s="4" t="s">
        <v>3809</v>
      </c>
      <c r="D845" s="1" t="s">
        <v>3810</v>
      </c>
      <c r="E845" s="1" t="s">
        <v>3811</v>
      </c>
      <c r="F845" s="4" t="s">
        <v>17</v>
      </c>
      <c r="G845" s="1" t="s">
        <v>18</v>
      </c>
      <c r="H845" s="1" t="s">
        <v>19</v>
      </c>
      <c r="I845" s="1" t="s">
        <v>20</v>
      </c>
      <c r="J845" s="1" t="s">
        <v>3812</v>
      </c>
      <c r="K845" s="1" t="s">
        <v>22</v>
      </c>
      <c r="L845" s="1" t="str">
        <f>HYPERLINK("https://files.afu.se/Downloads/Transcripts/Skeptic%20Zone%20(Richard%20Saunders)/2010 12 28 - skepticzonepodcast - Fish without Chips_ceJTbM9661w - transcript (automated).pdf","Transcript Link")</f>
        <v>Transcript Link</v>
      </c>
      <c r="M845" s="2" t="str">
        <f>HYPERLINK("https://files.afu.se/Downloads/Transcripts/Skeptic%20Zone%20(Richard%20Saunders)/2010 12 28 - skepticzonepodcast - Fish without Chips_ceJTbM9661w - transcript (automated).pdf","Transcript Link")</f>
        <v>Transcript Link</v>
      </c>
    </row>
    <row r="846" ht="150" spans="1:13">
      <c r="A846" s="1" t="s">
        <v>3813</v>
      </c>
      <c r="B846" s="1" t="s">
        <v>13</v>
      </c>
      <c r="C846" s="4" t="s">
        <v>3814</v>
      </c>
      <c r="D846" s="1" t="s">
        <v>3815</v>
      </c>
      <c r="E846" s="1" t="s">
        <v>3816</v>
      </c>
      <c r="F846" s="4" t="s">
        <v>17</v>
      </c>
      <c r="G846" s="1" t="s">
        <v>18</v>
      </c>
      <c r="H846" s="1" t="s">
        <v>19</v>
      </c>
      <c r="I846" s="1" t="s">
        <v>20</v>
      </c>
      <c r="J846" s="1" t="s">
        <v>3817</v>
      </c>
      <c r="K846" s="1" t="s">
        <v>22</v>
      </c>
      <c r="L846" s="1" t="str">
        <f>HYPERLINK("https://files.afu.se/Downloads/Transcripts/Skeptic%20Zone%20(Richard%20Saunders)/2010 12 27 - skepticzonepodcast - Escape to Alcatraz_hHjkqtJSFAc - transcript (automated).pdf","Transcript Link")</f>
        <v>Transcript Link</v>
      </c>
      <c r="M846" s="2" t="str">
        <f>HYPERLINK("https://files.afu.se/Downloads/Transcripts/Skeptic%20Zone%20(Richard%20Saunders)/2010 12 27 - skepticzonepodcast - Escape to Alcatraz_hHjkqtJSFAc - transcript (automated).pdf","Transcript Link")</f>
        <v>Transcript Link</v>
      </c>
    </row>
    <row r="847" ht="150" spans="1:13">
      <c r="A847" s="1" t="s">
        <v>3818</v>
      </c>
      <c r="B847" s="1" t="s">
        <v>13</v>
      </c>
      <c r="C847" s="4" t="s">
        <v>3819</v>
      </c>
      <c r="D847" s="1" t="s">
        <v>3820</v>
      </c>
      <c r="E847" s="1" t="s">
        <v>3821</v>
      </c>
      <c r="F847" s="4" t="s">
        <v>17</v>
      </c>
      <c r="G847" s="1" t="s">
        <v>18</v>
      </c>
      <c r="H847" s="1" t="s">
        <v>19</v>
      </c>
      <c r="I847" s="1" t="s">
        <v>20</v>
      </c>
      <c r="J847" s="1" t="s">
        <v>3822</v>
      </c>
      <c r="K847" s="1" t="s">
        <v>22</v>
      </c>
      <c r="L847" s="1" t="str">
        <f>HYPERLINK("https://files.afu.se/Downloads/Transcripts/Skeptic%20Zone%20(Richard%20Saunders)/2010 12 25 - skepticzonepodcast - Exploratorium_u04669s8di0 - transcript (automated).pdf","Transcript Link")</f>
        <v>Transcript Link</v>
      </c>
      <c r="M847" s="2" t="str">
        <f>HYPERLINK("https://files.afu.se/Downloads/Transcripts/Skeptic%20Zone%20(Richard%20Saunders)/2010 12 25 - skepticzonepodcast - Exploratorium_u04669s8di0 - transcript (automated).pdf","Transcript Link")</f>
        <v>Transcript Link</v>
      </c>
    </row>
    <row r="848" ht="150" spans="1:13">
      <c r="A848" s="1" t="s">
        <v>3823</v>
      </c>
      <c r="B848" s="1" t="s">
        <v>13</v>
      </c>
      <c r="C848" s="4" t="s">
        <v>3824</v>
      </c>
      <c r="D848" s="1" t="s">
        <v>3825</v>
      </c>
      <c r="E848" s="1" t="s">
        <v>3826</v>
      </c>
      <c r="F848" s="4" t="s">
        <v>17</v>
      </c>
      <c r="G848" s="1" t="s">
        <v>18</v>
      </c>
      <c r="H848" s="1" t="s">
        <v>19</v>
      </c>
      <c r="I848" s="1" t="s">
        <v>20</v>
      </c>
      <c r="J848" s="1" t="s">
        <v>3827</v>
      </c>
      <c r="K848" s="1" t="s">
        <v>22</v>
      </c>
      <c r="L848" s="1" t="str">
        <f>HYPERLINK("https://files.afu.se/Downloads/Transcripts/Skeptic%20Zone%20(Richard%20Saunders)/2010 10 26 - skepticzonepodcast - Power Balance wins SHONKY Award_Ds8OSY__uig - transcript (automated).pdf","Transcript Link")</f>
        <v>Transcript Link</v>
      </c>
      <c r="M848" s="2" t="str">
        <f>HYPERLINK("https://files.afu.se/Downloads/Transcripts/Skeptic%20Zone%20(Richard%20Saunders)/2010 10 26 - skepticzonepodcast - Power Balance wins SHONKY Award_Ds8OSY__uig - transcript (automated).pdf","Transcript Link")</f>
        <v>Transcript Link</v>
      </c>
    </row>
    <row r="849" ht="150" spans="1:13">
      <c r="A849" s="1" t="s">
        <v>3828</v>
      </c>
      <c r="B849" s="1" t="s">
        <v>13</v>
      </c>
      <c r="C849" s="4" t="s">
        <v>3829</v>
      </c>
      <c r="D849" s="1" t="s">
        <v>3830</v>
      </c>
      <c r="E849" s="1" t="s">
        <v>3831</v>
      </c>
      <c r="F849" s="4" t="s">
        <v>17</v>
      </c>
      <c r="G849" s="1" t="s">
        <v>18</v>
      </c>
      <c r="H849" s="1" t="s">
        <v>19</v>
      </c>
      <c r="I849" s="1" t="s">
        <v>20</v>
      </c>
      <c r="J849" s="1" t="s">
        <v>3832</v>
      </c>
      <c r="K849" s="1" t="s">
        <v>22</v>
      </c>
      <c r="L849" s="1" t="str">
        <f>HYPERLINK("https://files.afu.se/Downloads/Transcripts/Skeptic%20Zone%20(Richard%20Saunders)/2010 10 16 - skepticzonepodcast - Maynard at Sexpo 2010_ClquXts-LEY - transcript (automated).pdf","Transcript Link")</f>
        <v>Transcript Link</v>
      </c>
      <c r="M849" s="2" t="str">
        <f>HYPERLINK("https://files.afu.se/Downloads/Transcripts/Skeptic%20Zone%20(Richard%20Saunders)/2010 10 16 - skepticzonepodcast - Maynard at Sexpo 2010_ClquXts-LEY - transcript (automated).pdf","Transcript Link")</f>
        <v>Transcript Link</v>
      </c>
    </row>
    <row r="850" ht="150" spans="1:13">
      <c r="A850" s="1" t="s">
        <v>3833</v>
      </c>
      <c r="B850" s="1" t="s">
        <v>13</v>
      </c>
      <c r="C850" s="4" t="s">
        <v>3834</v>
      </c>
      <c r="D850" s="1" t="s">
        <v>3835</v>
      </c>
      <c r="E850" s="1" t="s">
        <v>3836</v>
      </c>
      <c r="F850" s="4" t="s">
        <v>17</v>
      </c>
      <c r="G850" s="1" t="s">
        <v>18</v>
      </c>
      <c r="H850" s="1" t="s">
        <v>19</v>
      </c>
      <c r="I850" s="1" t="s">
        <v>20</v>
      </c>
      <c r="J850" s="1" t="s">
        <v>3837</v>
      </c>
      <c r="K850" s="1" t="s">
        <v>22</v>
      </c>
      <c r="L850" s="1" t="str">
        <f>HYPERLINK("https://files.afu.se/Downloads/Transcripts/Skeptic%20Zone%20(Richard%20Saunders)/2010 10 08 - skepticzonepodcast - Sydney Skeptics in the Pub_yREnDnVrg28 - transcript (automated).pdf","Transcript Link")</f>
        <v>Transcript Link</v>
      </c>
      <c r="M850" s="2" t="str">
        <f>HYPERLINK("https://files.afu.se/Downloads/Transcripts/Skeptic%20Zone%20(Richard%20Saunders)/2010 10 08 - skepticzonepodcast - Sydney Skeptics in the Pub_yREnDnVrg28 - transcript (automated).pdf","Transcript Link")</f>
        <v>Transcript Link</v>
      </c>
    </row>
    <row r="851" ht="150" spans="1:13">
      <c r="A851" s="1" t="s">
        <v>3838</v>
      </c>
      <c r="B851" s="1" t="s">
        <v>13</v>
      </c>
      <c r="C851" s="4" t="s">
        <v>3839</v>
      </c>
      <c r="D851" s="1" t="s">
        <v>3840</v>
      </c>
      <c r="E851" s="1" t="s">
        <v>3841</v>
      </c>
      <c r="F851" s="4" t="s">
        <v>17</v>
      </c>
      <c r="G851" s="1" t="s">
        <v>18</v>
      </c>
      <c r="H851" s="1" t="s">
        <v>19</v>
      </c>
      <c r="I851" s="1" t="s">
        <v>20</v>
      </c>
      <c r="J851" s="1" t="s">
        <v>3842</v>
      </c>
      <c r="K851" s="1" t="s">
        <v>22</v>
      </c>
      <c r="L851" s="1" t="str">
        <f>HYPERLINK("https://files.afu.se/Downloads/Transcripts/Skeptic%20Zone%20(Richard%20Saunders)/2010 09 20 - skepticzonepodcast - Dr Rachie Reports - Vax Clinic D C 2010_pn1uzt7kocY - transcript (automated).pdf","Transcript Link")</f>
        <v>Transcript Link</v>
      </c>
      <c r="M851" s="2" t="str">
        <f>HYPERLINK("https://files.afu.se/Downloads/Transcripts/Skeptic%20Zone%20(Richard%20Saunders)/2010 09 20 - skepticzonepodcast - Dr Rachie Reports - Vax Clinic D C 2010_pn1uzt7kocY - transcript (automated).pdf","Transcript Link")</f>
        <v>Transcript Link</v>
      </c>
    </row>
    <row r="852" ht="150" spans="1:13">
      <c r="A852" s="1" t="s">
        <v>3843</v>
      </c>
      <c r="B852" s="1" t="s">
        <v>13</v>
      </c>
      <c r="C852" s="4" t="s">
        <v>3844</v>
      </c>
      <c r="D852" s="1" t="s">
        <v>3845</v>
      </c>
      <c r="E852" s="1" t="s">
        <v>3846</v>
      </c>
      <c r="F852" s="4" t="s">
        <v>17</v>
      </c>
      <c r="G852" s="1" t="s">
        <v>18</v>
      </c>
      <c r="H852" s="1" t="s">
        <v>19</v>
      </c>
      <c r="I852" s="1" t="s">
        <v>20</v>
      </c>
      <c r="J852" s="1" t="s">
        <v>3847</v>
      </c>
      <c r="K852" s="1" t="s">
        <v>22</v>
      </c>
      <c r="L852" s="1" t="str">
        <f>HYPERLINK("https://files.afu.se/Downloads/Transcripts/Skeptic%20Zone%20(Richard%20Saunders)/2010 08 14 - skepticzonepodcast - Sydney. Home of TAM Australia, 2010_8Ls7CQlM0O8 - transcript (automated).pdf","Transcript Link")</f>
        <v>Transcript Link</v>
      </c>
      <c r="M852" s="2" t="str">
        <f>HYPERLINK("https://files.afu.se/Downloads/Transcripts/Skeptic%20Zone%20(Richard%20Saunders)/2010 08 14 - skepticzonepodcast - Sydney. Home of TAM Australia, 2010_8Ls7CQlM0O8 - transcript (automated).pdf","Transcript Link")</f>
        <v>Transcript Link</v>
      </c>
    </row>
    <row r="853" ht="150" spans="1:13">
      <c r="A853" s="1" t="s">
        <v>3848</v>
      </c>
      <c r="B853" s="1" t="s">
        <v>13</v>
      </c>
      <c r="C853" s="4" t="s">
        <v>3849</v>
      </c>
      <c r="D853" s="1" t="s">
        <v>3850</v>
      </c>
      <c r="E853" s="1" t="s">
        <v>3851</v>
      </c>
      <c r="F853" s="4" t="s">
        <v>17</v>
      </c>
      <c r="G853" s="1" t="s">
        <v>18</v>
      </c>
      <c r="H853" s="1" t="s">
        <v>19</v>
      </c>
      <c r="I853" s="1" t="s">
        <v>20</v>
      </c>
      <c r="J853" s="1" t="s">
        <v>3852</v>
      </c>
      <c r="K853" s="1" t="s">
        <v>22</v>
      </c>
      <c r="L853" s="1" t="str">
        <f>HYPERLINK("https://files.afu.se/Downloads/Transcripts/Skeptic%20Zone%20(Richard%20Saunders)/2010 08 09 - skepticzonepodcast - Be Skeptical of Applied Kinesiology Muscle Testing_K9BMMOu_Jsg - transcript (automated).pdf","Transcript Link")</f>
        <v>Transcript Link</v>
      </c>
      <c r="M853" s="2" t="str">
        <f>HYPERLINK("https://files.afu.se/Downloads/Transcripts/Skeptic%20Zone%20(Richard%20Saunders)/2010 08 09 - skepticzonepodcast - Be Skeptical of Applied Kinesiology Muscle Testing_K9BMMOu_Jsg - transcript (automated).pdf","Transcript Link")</f>
        <v>Transcript Link</v>
      </c>
    </row>
    <row r="854" ht="150" spans="1:13">
      <c r="A854" s="1" t="s">
        <v>3853</v>
      </c>
      <c r="B854" s="1" t="s">
        <v>13</v>
      </c>
      <c r="C854" s="4" t="s">
        <v>3854</v>
      </c>
      <c r="D854" s="1" t="s">
        <v>3855</v>
      </c>
      <c r="E854" s="1" t="s">
        <v>3856</v>
      </c>
      <c r="F854" s="4" t="s">
        <v>17</v>
      </c>
      <c r="G854" s="1" t="s">
        <v>18</v>
      </c>
      <c r="H854" s="1" t="s">
        <v>19</v>
      </c>
      <c r="I854" s="1" t="s">
        <v>20</v>
      </c>
      <c r="J854" s="1" t="s">
        <v>3857</v>
      </c>
      <c r="K854" s="1" t="s">
        <v>22</v>
      </c>
      <c r="L854" s="1" t="str">
        <f>HYPERLINK("https://files.afu.se/Downloads/Transcripts/Skeptic%20Zone%20(Richard%20Saunders)/2010 07 26 - skepticzonepodcast - TAM 8 Photos_a1-Kpd67QIE - transcript (automated).pdf","Transcript Link")</f>
        <v>Transcript Link</v>
      </c>
      <c r="M854" s="2" t="str">
        <f>HYPERLINK("https://files.afu.se/Downloads/Transcripts/Skeptic%20Zone%20(Richard%20Saunders)/2010 07 26 - skepticzonepodcast - TAM 8 Photos_a1-Kpd67QIE - transcript (automated).pdf","Transcript Link")</f>
        <v>Transcript Link</v>
      </c>
    </row>
    <row r="855" ht="150" spans="1:13">
      <c r="A855" s="1" t="s">
        <v>3858</v>
      </c>
      <c r="B855" s="1" t="s">
        <v>13</v>
      </c>
      <c r="C855" s="4" t="s">
        <v>3859</v>
      </c>
      <c r="D855" s="1" t="s">
        <v>3860</v>
      </c>
      <c r="E855" s="1" t="s">
        <v>3861</v>
      </c>
      <c r="F855" s="4" t="s">
        <v>17</v>
      </c>
      <c r="G855" s="1" t="s">
        <v>18</v>
      </c>
      <c r="H855" s="1" t="s">
        <v>19</v>
      </c>
      <c r="I855" s="1" t="s">
        <v>20</v>
      </c>
      <c r="J855" s="1" t="s">
        <v>3862</v>
      </c>
      <c r="K855" s="1" t="s">
        <v>22</v>
      </c>
      <c r="L855" s="1" t="str">
        <f>HYPERLINK("https://files.afu.se/Downloads/Transcripts/Skeptic%20Zone%20(Richard%20Saunders)/2010 07 16 - skepticzonepodcast - TAM 8 Memories 2010_bvXHzpEDfTg - transcript (automated).pdf","Transcript Link")</f>
        <v>Transcript Link</v>
      </c>
      <c r="M855" s="2" t="str">
        <f>HYPERLINK("https://files.afu.se/Downloads/Transcripts/Skeptic%20Zone%20(Richard%20Saunders)/2010 07 16 - skepticzonepodcast - TAM 8 Memories 2010_bvXHzpEDfTg - transcript (automated).pdf","Transcript Link")</f>
        <v>Transcript Link</v>
      </c>
    </row>
    <row r="856" ht="150" spans="1:13">
      <c r="A856" s="1" t="s">
        <v>3863</v>
      </c>
      <c r="B856" s="1" t="s">
        <v>13</v>
      </c>
      <c r="C856" s="4" t="s">
        <v>3864</v>
      </c>
      <c r="D856" s="1" t="s">
        <v>3865</v>
      </c>
      <c r="E856" s="1" t="s">
        <v>3866</v>
      </c>
      <c r="F856" s="4" t="s">
        <v>17</v>
      </c>
      <c r="G856" s="1" t="s">
        <v>18</v>
      </c>
      <c r="H856" s="1" t="s">
        <v>19</v>
      </c>
      <c r="I856" s="1" t="s">
        <v>20</v>
      </c>
      <c r="J856" s="1" t="s">
        <v>3867</v>
      </c>
      <c r="K856" s="1" t="s">
        <v>22</v>
      </c>
      <c r="L856" s="1" t="str">
        <f>HYPERLINK("https://files.afu.se/Downloads/Transcripts/Skeptic%20Zone%20(Richard%20Saunders)/2010 07 15 - skepticzonepodcast - Minties WAR TAM 8_itR8RXem-fo - transcript (automated).pdf","Transcript Link")</f>
        <v>Transcript Link</v>
      </c>
      <c r="M856" s="2" t="str">
        <f>HYPERLINK("https://files.afu.se/Downloads/Transcripts/Skeptic%20Zone%20(Richard%20Saunders)/2010 07 15 - skepticzonepodcast - Minties WAR TAM 8_itR8RXem-fo - transcript (automated).pdf","Transcript Link")</f>
        <v>Transcript Link</v>
      </c>
    </row>
    <row r="857" ht="150" spans="1:13">
      <c r="A857" s="1" t="s">
        <v>3868</v>
      </c>
      <c r="B857" s="1" t="s">
        <v>13</v>
      </c>
      <c r="C857" s="4" t="s">
        <v>3869</v>
      </c>
      <c r="D857" s="1" t="s">
        <v>3870</v>
      </c>
      <c r="E857" s="1" t="s">
        <v>3871</v>
      </c>
      <c r="F857" s="4" t="s">
        <v>17</v>
      </c>
      <c r="G857" s="1" t="s">
        <v>18</v>
      </c>
      <c r="H857" s="1" t="s">
        <v>19</v>
      </c>
      <c r="I857" s="1" t="s">
        <v>20</v>
      </c>
      <c r="J857" s="1" t="s">
        <v>3872</v>
      </c>
      <c r="K857" s="1" t="s">
        <v>22</v>
      </c>
      <c r="L857" s="1" t="str">
        <f>HYPERLINK("https://files.afu.se/Downloads/Transcripts/Skeptic%20Zone%20(Richard%20Saunders)/2010 06 26 - skepticzonepodcast - Homeopathic Witchcraft_b5LZydbRxA0 - transcript (automated).pdf","Transcript Link")</f>
        <v>Transcript Link</v>
      </c>
      <c r="M857" s="2" t="str">
        <f>HYPERLINK("https://files.afu.se/Downloads/Transcripts/Skeptic%20Zone%20(Richard%20Saunders)/2010 06 26 - skepticzonepodcast - Homeopathic Witchcraft_b5LZydbRxA0 - transcript (automated).pdf","Transcript Link")</f>
        <v>Transcript Link</v>
      </c>
    </row>
    <row r="858" ht="150" spans="1:13">
      <c r="A858" s="1" t="s">
        <v>3873</v>
      </c>
      <c r="B858" s="1" t="s">
        <v>13</v>
      </c>
      <c r="C858" s="4" t="s">
        <v>3874</v>
      </c>
      <c r="D858" s="1" t="s">
        <v>3875</v>
      </c>
      <c r="E858" s="1" t="s">
        <v>3876</v>
      </c>
      <c r="F858" s="4" t="s">
        <v>17</v>
      </c>
      <c r="G858" s="1" t="s">
        <v>18</v>
      </c>
      <c r="H858" s="1" t="s">
        <v>19</v>
      </c>
      <c r="I858" s="1" t="s">
        <v>20</v>
      </c>
      <c r="J858" s="1" t="s">
        <v>3877</v>
      </c>
      <c r="K858" s="1" t="s">
        <v>22</v>
      </c>
      <c r="L858" s="1" t="str">
        <f>HYPERLINK("https://files.afu.se/Downloads/Transcripts/Skeptic%20Zone%20(Richard%20Saunders)/2010 05 12 - skepticzonepodcast - Applied Kinesiology - How it's Done_Piu75P8sxTo - transcript (automated).pdf","Transcript Link")</f>
        <v>Transcript Link</v>
      </c>
      <c r="M858" s="2" t="str">
        <f>HYPERLINK("https://files.afu.se/Downloads/Transcripts/Skeptic%20Zone%20(Richard%20Saunders)/2010 05 12 - skepticzonepodcast - Applied Kinesiology - How it's Done_Piu75P8sxTo - transcript (automated).pdf","Transcript Link")</f>
        <v>Transcript Link</v>
      </c>
    </row>
    <row r="859" ht="150" spans="1:13">
      <c r="A859" s="1" t="s">
        <v>3878</v>
      </c>
      <c r="B859" s="1" t="s">
        <v>13</v>
      </c>
      <c r="C859" s="4" t="s">
        <v>3879</v>
      </c>
      <c r="D859" s="1" t="s">
        <v>3880</v>
      </c>
      <c r="E859" s="1" t="s">
        <v>3881</v>
      </c>
      <c r="F859" s="4" t="s">
        <v>17</v>
      </c>
      <c r="G859" s="1" t="s">
        <v>18</v>
      </c>
      <c r="H859" s="1" t="s">
        <v>19</v>
      </c>
      <c r="I859" s="1" t="s">
        <v>20</v>
      </c>
      <c r="J859" s="1" t="s">
        <v>3882</v>
      </c>
      <c r="K859" s="1" t="s">
        <v>22</v>
      </c>
      <c r="L859" s="1" t="str">
        <f>HYPERLINK("https://files.afu.se/Downloads/Transcripts/Skeptic%20Zone%20(Richard%20Saunders)/2010 03 21 - skepticzonepodcast - Filming Skeptical Video Day 1 March 2010.wmv_DHIdQHcShtY - transcript (automated).pdf","Transcript Link")</f>
        <v>Transcript Link</v>
      </c>
      <c r="M859" s="2" t="str">
        <f>HYPERLINK("https://files.afu.se/Downloads/Transcripts/Skeptic%20Zone%20(Richard%20Saunders)/2010 03 21 - skepticzonepodcast - Filming Skeptical Video Day 1 March 2010.wmv_DHIdQHcShtY - transcript (automated).pdf","Transcript Link")</f>
        <v>Transcript Link</v>
      </c>
    </row>
    <row r="860" ht="150" spans="1:13">
      <c r="A860" s="1" t="s">
        <v>3883</v>
      </c>
      <c r="B860" s="1" t="s">
        <v>13</v>
      </c>
      <c r="C860" s="4" t="s">
        <v>3884</v>
      </c>
      <c r="D860" s="1" t="s">
        <v>3885</v>
      </c>
      <c r="E860" s="1" t="s">
        <v>3886</v>
      </c>
      <c r="F860" s="4" t="s">
        <v>17</v>
      </c>
      <c r="G860" s="1" t="s">
        <v>18</v>
      </c>
      <c r="H860" s="1" t="s">
        <v>19</v>
      </c>
      <c r="I860" s="1" t="s">
        <v>20</v>
      </c>
      <c r="J860" s="1" t="s">
        <v>3887</v>
      </c>
      <c r="K860" s="1" t="s">
        <v>22</v>
      </c>
      <c r="L860" s="1" t="str">
        <f>HYPERLINK("https://files.afu.se/Downloads/Transcripts/Skeptic%20Zone%20(Richard%20Saunders)/2010 03 06 - skepticzonepodcast - Tribune, Saskatchewan, Canada 1968 - 1969_tOZLkx25c4o - transcript (automated).pdf","Transcript Link")</f>
        <v>Transcript Link</v>
      </c>
      <c r="M860" s="2" t="str">
        <f>HYPERLINK("https://files.afu.se/Downloads/Transcripts/Skeptic%20Zone%20(Richard%20Saunders)/2010 03 06 - skepticzonepodcast - Tribune, Saskatchewan, Canada 1968 - 1969_tOZLkx25c4o - transcript (automated).pdf","Transcript Link")</f>
        <v>Transcript Link</v>
      </c>
    </row>
    <row r="861" ht="150" spans="1:13">
      <c r="A861" s="1" t="s">
        <v>3888</v>
      </c>
      <c r="B861" s="1" t="s">
        <v>13</v>
      </c>
      <c r="C861" s="4" t="s">
        <v>3889</v>
      </c>
      <c r="D861" s="1" t="s">
        <v>3890</v>
      </c>
      <c r="E861" s="1" t="s">
        <v>3891</v>
      </c>
      <c r="F861" s="4" t="s">
        <v>17</v>
      </c>
      <c r="G861" s="1" t="s">
        <v>18</v>
      </c>
      <c r="H861" s="1" t="s">
        <v>19</v>
      </c>
      <c r="I861" s="1" t="s">
        <v>20</v>
      </c>
      <c r="J861" s="1" t="s">
        <v>3892</v>
      </c>
      <c r="K861" s="1" t="s">
        <v>22</v>
      </c>
      <c r="L861" s="1" t="str">
        <f>HYPERLINK("https://files.afu.se/Downloads/Transcripts/Skeptic%20Zone%20(Richard%20Saunders)/2010 02 17 - skepticzonepodcast - Brian Dunning and the La Brea Tar Pits_q3mqFqcVZ5I - transcript (automated).pdf","Transcript Link")</f>
        <v>Transcript Link</v>
      </c>
      <c r="M861" s="2" t="str">
        <f>HYPERLINK("https://files.afu.se/Downloads/Transcripts/Skeptic%20Zone%20(Richard%20Saunders)/2010 02 17 - skepticzonepodcast - Brian Dunning and the La Brea Tar Pits_q3mqFqcVZ5I - transcript (automated).pdf","Transcript Link")</f>
        <v>Transcript Link</v>
      </c>
    </row>
    <row r="862" ht="150" spans="1:13">
      <c r="A862" s="1" t="s">
        <v>3893</v>
      </c>
      <c r="B862" s="1" t="s">
        <v>13</v>
      </c>
      <c r="C862" s="4" t="s">
        <v>3894</v>
      </c>
      <c r="D862" s="1" t="s">
        <v>3895</v>
      </c>
      <c r="E862" s="1" t="s">
        <v>3896</v>
      </c>
      <c r="F862" s="4" t="s">
        <v>17</v>
      </c>
      <c r="G862" s="1" t="s">
        <v>18</v>
      </c>
      <c r="H862" s="1" t="s">
        <v>19</v>
      </c>
      <c r="I862" s="1" t="s">
        <v>20</v>
      </c>
      <c r="J862" s="1" t="s">
        <v>3897</v>
      </c>
      <c r="K862" s="1" t="s">
        <v>22</v>
      </c>
      <c r="L862" s="1" t="str">
        <f>HYPERLINK("https://files.afu.se/Downloads/Transcripts/Skeptic%20Zone%20(Richard%20Saunders)/2010 02 14 - skepticzonepodcast - Skeptics and Fire Walking_0oLNoqwPiKc - transcript (automated).pdf","Transcript Link")</f>
        <v>Transcript Link</v>
      </c>
      <c r="M862" s="2" t="str">
        <f>HYPERLINK("https://files.afu.se/Downloads/Transcripts/Skeptic%20Zone%20(Richard%20Saunders)/2010 02 14 - skepticzonepodcast - Skeptics and Fire Walking_0oLNoqwPiKc - transcript (automated).pdf","Transcript Link")</f>
        <v>Transcript Link</v>
      </c>
    </row>
    <row r="863" ht="150" spans="1:13">
      <c r="A863" s="1" t="s">
        <v>3898</v>
      </c>
      <c r="B863" s="1" t="s">
        <v>13</v>
      </c>
      <c r="C863" s="4" t="s">
        <v>3899</v>
      </c>
      <c r="D863" s="1" t="s">
        <v>3900</v>
      </c>
      <c r="E863" s="1" t="s">
        <v>3901</v>
      </c>
      <c r="F863" s="4" t="s">
        <v>17</v>
      </c>
      <c r="G863" s="1" t="s">
        <v>18</v>
      </c>
      <c r="H863" s="1" t="s">
        <v>19</v>
      </c>
      <c r="I863" s="1" t="s">
        <v>20</v>
      </c>
      <c r="J863" s="1" t="s">
        <v>3902</v>
      </c>
      <c r="K863" s="1" t="s">
        <v>22</v>
      </c>
      <c r="L863" s="1" t="str">
        <f>HYPERLINK("https://files.afu.se/Downloads/Transcripts/Skeptic%20Zone%20(Richard%20Saunders)/2010 02 12 - skepticzonepodcast - Yobbo at Cricket_DOhj921Vnx0 - transcript (automated).pdf","Transcript Link")</f>
        <v>Transcript Link</v>
      </c>
      <c r="M863" s="2" t="str">
        <f>HYPERLINK("https://files.afu.se/Downloads/Transcripts/Skeptic%20Zone%20(Richard%20Saunders)/2010 02 12 - skepticzonepodcast - Yobbo at Cricket_DOhj921Vnx0 - transcript (automated).pdf","Transcript Link")</f>
        <v>Transcript Link</v>
      </c>
    </row>
    <row r="864" ht="150" spans="1:13">
      <c r="A864" s="1" t="s">
        <v>3903</v>
      </c>
      <c r="B864" s="1" t="s">
        <v>13</v>
      </c>
      <c r="C864" s="4" t="s">
        <v>3904</v>
      </c>
      <c r="D864" s="1" t="s">
        <v>3905</v>
      </c>
      <c r="E864" s="1" t="s">
        <v>3906</v>
      </c>
      <c r="F864" s="4" t="s">
        <v>17</v>
      </c>
      <c r="G864" s="1" t="s">
        <v>18</v>
      </c>
      <c r="H864" s="1" t="s">
        <v>19</v>
      </c>
      <c r="I864" s="1" t="s">
        <v>20</v>
      </c>
      <c r="J864" s="1" t="s">
        <v>3907</v>
      </c>
      <c r="K864" s="1" t="s">
        <v>22</v>
      </c>
      <c r="L864" s="1" t="str">
        <f>HYPERLINK("https://files.afu.se/Downloads/Transcripts/Skeptic%20Zone%20(Richard%20Saunders)/2010 02 07 - skepticzonepodcast - Min Min the pup pup_5zzCMJMFhFM - transcript (automated).pdf","Transcript Link")</f>
        <v>Transcript Link</v>
      </c>
      <c r="M864" s="2" t="str">
        <f>HYPERLINK("https://files.afu.se/Downloads/Transcripts/Skeptic%20Zone%20(Richard%20Saunders)/2010 02 07 - skepticzonepodcast - Min Min the pup pup_5zzCMJMFhFM - transcript (automated).pdf","Transcript Link")</f>
        <v>Transcript Link</v>
      </c>
    </row>
    <row r="865" ht="150" spans="1:13">
      <c r="A865" s="1" t="s">
        <v>3908</v>
      </c>
      <c r="B865" s="1" t="s">
        <v>13</v>
      </c>
      <c r="C865" s="4" t="s">
        <v>3909</v>
      </c>
      <c r="D865" s="1" t="s">
        <v>3910</v>
      </c>
      <c r="E865" s="1" t="s">
        <v>3911</v>
      </c>
      <c r="F865" s="4" t="s">
        <v>17</v>
      </c>
      <c r="G865" s="1" t="s">
        <v>18</v>
      </c>
      <c r="H865" s="1" t="s">
        <v>19</v>
      </c>
      <c r="I865" s="1" t="s">
        <v>20</v>
      </c>
      <c r="J865" s="1" t="s">
        <v>3912</v>
      </c>
      <c r="K865" s="1" t="s">
        <v>22</v>
      </c>
      <c r="L865" s="1" t="str">
        <f>HYPERLINK("https://files.afu.se/Downloads/Transcripts/Skeptic%20Zone%20(Richard%20Saunders)/2010 02 04 - skepticzonepodcast - Dooper and the Dot_cNn5_dSchAI - transcript (automated).pdf","Transcript Link")</f>
        <v>Transcript Link</v>
      </c>
      <c r="M865" s="2" t="str">
        <f>HYPERLINK("https://files.afu.se/Downloads/Transcripts/Skeptic%20Zone%20(Richard%20Saunders)/2010 02 04 - skepticzonepodcast - Dooper and the Dot_cNn5_dSchAI - transcript (automated).pdf","Transcript Link")</f>
        <v>Transcript Link</v>
      </c>
    </row>
    <row r="866" ht="150" spans="1:13">
      <c r="A866" s="1" t="s">
        <v>3913</v>
      </c>
      <c r="B866" s="1" t="s">
        <v>13</v>
      </c>
      <c r="C866" s="4" t="s">
        <v>3914</v>
      </c>
      <c r="D866" s="1" t="s">
        <v>3915</v>
      </c>
      <c r="E866" s="1" t="s">
        <v>3916</v>
      </c>
      <c r="F866" s="4" t="s">
        <v>17</v>
      </c>
      <c r="G866" s="1" t="s">
        <v>18</v>
      </c>
      <c r="H866" s="1" t="s">
        <v>19</v>
      </c>
      <c r="I866" s="1" t="s">
        <v>20</v>
      </c>
      <c r="J866" s="1" t="s">
        <v>3917</v>
      </c>
      <c r="K866" s="1" t="s">
        <v>22</v>
      </c>
      <c r="L866" s="1" t="str">
        <f>HYPERLINK("https://files.afu.se/Downloads/Transcripts/Skeptic%20Zone%20(Richard%20Saunders)/2010 02 03 - skepticzonepodcast - Min Min Man by Jim Wilshire_e4H4a_XT8oQ - transcript (automated).pdf","Transcript Link")</f>
        <v>Transcript Link</v>
      </c>
      <c r="M866" s="2" t="str">
        <f>HYPERLINK("https://files.afu.se/Downloads/Transcripts/Skeptic%20Zone%20(Richard%20Saunders)/2010 02 03 - skepticzonepodcast - Min Min Man by Jim Wilshire_e4H4a_XT8oQ - transcript (automated).pdf","Transcript Link")</f>
        <v>Transcript Link</v>
      </c>
    </row>
    <row r="867" ht="150" spans="1:13">
      <c r="A867" s="1" t="s">
        <v>3918</v>
      </c>
      <c r="B867" s="1" t="s">
        <v>13</v>
      </c>
      <c r="C867" s="4" t="s">
        <v>3919</v>
      </c>
      <c r="D867" s="1" t="s">
        <v>3920</v>
      </c>
      <c r="E867" s="1" t="s">
        <v>3921</v>
      </c>
      <c r="F867" s="4" t="s">
        <v>17</v>
      </c>
      <c r="G867" s="1" t="s">
        <v>18</v>
      </c>
      <c r="H867" s="1" t="s">
        <v>19</v>
      </c>
      <c r="I867" s="1" t="s">
        <v>20</v>
      </c>
      <c r="J867" s="1" t="s">
        <v>3922</v>
      </c>
      <c r="K867" s="1" t="s">
        <v>22</v>
      </c>
      <c r="L867" s="1" t="str">
        <f>HYPERLINK("https://files.afu.se/Downloads/Transcripts/Skeptic%20Zone%20(Richard%20Saunders)/2010 01 31 - skepticzonepodcast - Power Balance Tests_Ynbx5JfEwcA - transcript (automated).pdf","Transcript Link")</f>
        <v>Transcript Link</v>
      </c>
      <c r="M867" s="2" t="str">
        <f>HYPERLINK("https://files.afu.se/Downloads/Transcripts/Skeptic%20Zone%20(Richard%20Saunders)/2010 01 31 - skepticzonepodcast - Power Balance Tests_Ynbx5JfEwcA - transcript (automated).pdf","Transcript Link")</f>
        <v>Transcript Link</v>
      </c>
    </row>
    <row r="868" ht="150" spans="1:13">
      <c r="A868" s="1" t="s">
        <v>3923</v>
      </c>
      <c r="B868" s="1" t="s">
        <v>13</v>
      </c>
      <c r="C868" s="4" t="s">
        <v>3924</v>
      </c>
      <c r="D868" s="1" t="s">
        <v>3925</v>
      </c>
      <c r="E868" s="1" t="s">
        <v>3926</v>
      </c>
      <c r="F868" s="4" t="s">
        <v>17</v>
      </c>
      <c r="G868" s="1" t="s">
        <v>18</v>
      </c>
      <c r="H868" s="1" t="s">
        <v>19</v>
      </c>
      <c r="I868" s="1" t="s">
        <v>20</v>
      </c>
      <c r="J868" s="1" t="s">
        <v>3927</v>
      </c>
      <c r="K868" s="1" t="s">
        <v>22</v>
      </c>
      <c r="L868" s="1" t="str">
        <f>HYPERLINK("https://files.afu.se/Downloads/Transcripts/Skeptic%20Zone%20(Richard%20Saunders)/2010 01 30 - skepticzonepodcast - ten23 Homeopathy Protest - Sydney 2010_DgD_OxjM0Tg - transcript (automated).pdf","Transcript Link")</f>
        <v>Transcript Link</v>
      </c>
      <c r="M868" s="2" t="str">
        <f>HYPERLINK("https://files.afu.se/Downloads/Transcripts/Skeptic%20Zone%20(Richard%20Saunders)/2010 01 30 - skepticzonepodcast - ten23 Homeopathy Protest - Sydney 2010_DgD_OxjM0Tg - transcript (automated).pdf","Transcript Link")</f>
        <v>Transcript Link</v>
      </c>
    </row>
    <row r="869" ht="150" spans="1:13">
      <c r="A869" s="1" t="s">
        <v>3928</v>
      </c>
      <c r="B869" s="1" t="s">
        <v>13</v>
      </c>
      <c r="C869" s="4" t="s">
        <v>3929</v>
      </c>
      <c r="D869" s="1" t="s">
        <v>3930</v>
      </c>
      <c r="E869" s="1" t="s">
        <v>3931</v>
      </c>
      <c r="F869" s="4" t="s">
        <v>17</v>
      </c>
      <c r="G869" s="1" t="s">
        <v>18</v>
      </c>
      <c r="H869" s="1" t="s">
        <v>19</v>
      </c>
      <c r="I869" s="1" t="s">
        <v>20</v>
      </c>
      <c r="J869" s="1" t="s">
        <v>3932</v>
      </c>
      <c r="K869" s="1" t="s">
        <v>22</v>
      </c>
      <c r="L869" s="1" t="str">
        <f>HYPERLINK("https://files.afu.se/Downloads/Transcripts/Skeptic%20Zone%20(Richard%20Saunders)/2010 01 27 - skepticzonepodcast - Popemobile in Sydney 2009_kABXhQBbVjk - transcript (automated).pdf","Transcript Link")</f>
        <v>Transcript Link</v>
      </c>
      <c r="M869" s="2" t="str">
        <f>HYPERLINK("https://files.afu.se/Downloads/Transcripts/Skeptic%20Zone%20(Richard%20Saunders)/2010 01 27 - skepticzonepodcast - Popemobile in Sydney 2009_kABXhQBbVjk - transcript (automated).pdf","Transcript Link")</f>
        <v>Transcript Link</v>
      </c>
    </row>
    <row r="870" ht="150" spans="1:13">
      <c r="A870" s="1" t="s">
        <v>3933</v>
      </c>
      <c r="B870" s="1" t="s">
        <v>13</v>
      </c>
      <c r="C870" s="4" t="s">
        <v>3934</v>
      </c>
      <c r="D870" s="1" t="s">
        <v>3935</v>
      </c>
      <c r="E870" s="1" t="s">
        <v>3936</v>
      </c>
      <c r="F870" s="4" t="s">
        <v>17</v>
      </c>
      <c r="G870" s="1" t="s">
        <v>18</v>
      </c>
      <c r="H870" s="1" t="s">
        <v>19</v>
      </c>
      <c r="I870" s="1" t="s">
        <v>20</v>
      </c>
      <c r="J870" s="1" t="s">
        <v>3937</v>
      </c>
      <c r="K870" s="1" t="s">
        <v>22</v>
      </c>
      <c r="L870" s="1" t="str">
        <f>HYPERLINK("https://files.afu.se/Downloads/Transcripts/Skeptic%20Zone%20(Richard%20Saunders)/2010 01 14 - skepticzonepodcast - Applied Kinesiology tricks with Saunders_HRIRRL1Vz50 - transcript (automated).pdf","Transcript Link")</f>
        <v>Transcript Link</v>
      </c>
      <c r="M870" s="2" t="str">
        <f>HYPERLINK("https://files.afu.se/Downloads/Transcripts/Skeptic%20Zone%20(Richard%20Saunders)/2010 01 14 - skepticzonepodcast - Applied Kinesiology tricks with Saunders_HRIRRL1Vz50 - transcript (automated).pdf","Transcript Link")</f>
        <v>Transcript Link</v>
      </c>
    </row>
    <row r="871" ht="150" spans="1:13">
      <c r="A871" s="1" t="s">
        <v>3938</v>
      </c>
      <c r="B871" s="1" t="s">
        <v>13</v>
      </c>
      <c r="C871" s="4" t="s">
        <v>3939</v>
      </c>
      <c r="D871" s="1" t="s">
        <v>3940</v>
      </c>
      <c r="E871" s="1" t="s">
        <v>3941</v>
      </c>
      <c r="F871" s="4" t="s">
        <v>17</v>
      </c>
      <c r="G871" s="1" t="s">
        <v>18</v>
      </c>
      <c r="H871" s="1" t="s">
        <v>19</v>
      </c>
      <c r="I871" s="1" t="s">
        <v>20</v>
      </c>
      <c r="J871" s="1" t="s">
        <v>3942</v>
      </c>
      <c r="K871" s="1" t="s">
        <v>22</v>
      </c>
      <c r="L871" s="1" t="str">
        <f>HYPERLINK("https://files.afu.se/Downloads/Transcripts/Skeptic%20Zone%20(Richard%20Saunders)/2010 01 13 - skepticzonepodcast - Skeptics in the OC_Xay-eN3Hc8g - transcript (automated).pdf","Transcript Link")</f>
        <v>Transcript Link</v>
      </c>
      <c r="M871" s="2" t="str">
        <f>HYPERLINK("https://files.afu.se/Downloads/Transcripts/Skeptic%20Zone%20(Richard%20Saunders)/2010 01 13 - skepticzonepodcast - Skeptics in the OC_Xay-eN3Hc8g - transcript (automated).pdf","Transcript Link")</f>
        <v>Transcript Link</v>
      </c>
    </row>
    <row r="872" ht="150" spans="1:13">
      <c r="A872" s="1" t="s">
        <v>3943</v>
      </c>
      <c r="B872" s="1" t="s">
        <v>13</v>
      </c>
      <c r="C872" s="4" t="s">
        <v>3944</v>
      </c>
      <c r="D872" s="1" t="s">
        <v>3945</v>
      </c>
      <c r="E872" s="1" t="s">
        <v>3946</v>
      </c>
      <c r="F872" s="4" t="s">
        <v>17</v>
      </c>
      <c r="G872" s="1" t="s">
        <v>18</v>
      </c>
      <c r="H872" s="1" t="s">
        <v>19</v>
      </c>
      <c r="I872" s="1" t="s">
        <v>20</v>
      </c>
      <c r="J872" s="1" t="s">
        <v>3947</v>
      </c>
      <c r="K872" s="1" t="s">
        <v>22</v>
      </c>
      <c r="L872" s="1" t="str">
        <f>HYPERLINK("https://files.afu.se/Downloads/Transcripts/Skeptic%20Zone%20(Richard%20Saunders)/2009 12 07 - skepticzonepodcast - Richard Saunders talks Astrology_q-fjymxOrGE - transcript (automated).pdf","Transcript Link")</f>
        <v>Transcript Link</v>
      </c>
      <c r="M872" s="2" t="str">
        <f>HYPERLINK("https://files.afu.se/Downloads/Transcripts/Skeptic%20Zone%20(Richard%20Saunders)/2009 12 07 - skepticzonepodcast - Richard Saunders talks Astrology_q-fjymxOrGE - transcript (automated).pdf","Transcript Link")</f>
        <v>Transcript Link</v>
      </c>
    </row>
    <row r="873" ht="150" spans="1:13">
      <c r="A873" s="1" t="s">
        <v>3948</v>
      </c>
      <c r="B873" s="1" t="s">
        <v>13</v>
      </c>
      <c r="C873" s="4" t="s">
        <v>3949</v>
      </c>
      <c r="D873" s="1" t="s">
        <v>3950</v>
      </c>
      <c r="E873" s="1" t="s">
        <v>3951</v>
      </c>
      <c r="F873" s="4" t="s">
        <v>17</v>
      </c>
      <c r="G873" s="1" t="s">
        <v>18</v>
      </c>
      <c r="H873" s="1" t="s">
        <v>19</v>
      </c>
      <c r="I873" s="1" t="s">
        <v>20</v>
      </c>
      <c r="J873" s="1" t="s">
        <v>3952</v>
      </c>
      <c r="K873" s="1" t="s">
        <v>22</v>
      </c>
      <c r="L873" s="1" t="str">
        <f>HYPERLINK("https://files.afu.se/Downloads/Transcripts/Skeptic%20Zone%20(Richard%20Saunders)/2009 11 30 - skepticzonepodcast - Fred Award 2009_R_LOMtg2tOo - transcript (automated).pdf","Transcript Link")</f>
        <v>Transcript Link</v>
      </c>
      <c r="M873" s="2" t="str">
        <f>HYPERLINK("https://files.afu.se/Downloads/Transcripts/Skeptic%20Zone%20(Richard%20Saunders)/2009 11 30 - skepticzonepodcast - Fred Award 2009_R_LOMtg2tOo - transcript (automated).pdf","Transcript Link")</f>
        <v>Transcript Link</v>
      </c>
    </row>
    <row r="874" ht="150" spans="1:13">
      <c r="A874" s="1" t="s">
        <v>3948</v>
      </c>
      <c r="B874" s="1" t="s">
        <v>13</v>
      </c>
      <c r="C874" s="4" t="s">
        <v>3953</v>
      </c>
      <c r="D874" s="1" t="s">
        <v>3954</v>
      </c>
      <c r="E874" s="1" t="s">
        <v>3955</v>
      </c>
      <c r="F874" s="4" t="s">
        <v>17</v>
      </c>
      <c r="G874" s="1" t="s">
        <v>18</v>
      </c>
      <c r="H874" s="1" t="s">
        <v>19</v>
      </c>
      <c r="I874" s="1" t="s">
        <v>20</v>
      </c>
      <c r="J874" s="1" t="s">
        <v>3956</v>
      </c>
      <c r="K874" s="1" t="s">
        <v>22</v>
      </c>
      <c r="L874" s="1" t="str">
        <f>HYPERLINK("https://files.afu.se/Downloads/Transcripts/Skeptic%20Zone%20(Richard%20Saunders)/2009 11 30 - skepticzonepodcast - Flying into Sydney__7hTRoKeIXQ - transcript (automated).pdf","Transcript Link")</f>
        <v>Transcript Link</v>
      </c>
      <c r="M874" s="2" t="str">
        <f>HYPERLINK("https://files.afu.se/Downloads/Transcripts/Skeptic%20Zone%20(Richard%20Saunders)/2009 11 30 - skepticzonepodcast - Flying into Sydney__7hTRoKeIXQ - transcript (automated).pdf","Transcript Link")</f>
        <v>Transcript Link</v>
      </c>
    </row>
    <row r="875" ht="150" spans="1:13">
      <c r="A875" s="1" t="s">
        <v>3957</v>
      </c>
      <c r="B875" s="1" t="s">
        <v>13</v>
      </c>
      <c r="C875" s="4" t="s">
        <v>3958</v>
      </c>
      <c r="D875" s="1" t="s">
        <v>3959</v>
      </c>
      <c r="E875" s="1" t="s">
        <v>3960</v>
      </c>
      <c r="F875" s="4" t="s">
        <v>17</v>
      </c>
      <c r="G875" s="1" t="s">
        <v>18</v>
      </c>
      <c r="H875" s="1" t="s">
        <v>19</v>
      </c>
      <c r="I875" s="1" t="s">
        <v>20</v>
      </c>
      <c r="J875" s="1" t="s">
        <v>3961</v>
      </c>
      <c r="K875" s="1" t="s">
        <v>22</v>
      </c>
      <c r="L875" s="1" t="str">
        <f>HYPERLINK("https://files.afu.se/Downloads/Transcripts/Skeptic%20Zone%20(Richard%20Saunders)/2009 11 24 - skepticzonepodcast - Gary Clark's audition  and blooper reel._MKCZ-1-LMdc - transcript (automated).pdf","Transcript Link")</f>
        <v>Transcript Link</v>
      </c>
      <c r="M875" s="2" t="str">
        <f>HYPERLINK("https://files.afu.se/Downloads/Transcripts/Skeptic%20Zone%20(Richard%20Saunders)/2009 11 24 - skepticzonepodcast - Gary Clark's audition  and blooper reel._MKCZ-1-LMdc - transcript (automated).pdf","Transcript Link")</f>
        <v>Transcript Link</v>
      </c>
    </row>
    <row r="876" ht="150" spans="1:13">
      <c r="A876" s="1" t="s">
        <v>3962</v>
      </c>
      <c r="B876" s="1" t="s">
        <v>13</v>
      </c>
      <c r="C876" s="4" t="s">
        <v>3963</v>
      </c>
      <c r="D876" s="1" t="s">
        <v>3964</v>
      </c>
      <c r="E876" s="1" t="s">
        <v>3965</v>
      </c>
      <c r="F876" s="4" t="s">
        <v>17</v>
      </c>
      <c r="G876" s="1" t="s">
        <v>18</v>
      </c>
      <c r="H876" s="1" t="s">
        <v>19</v>
      </c>
      <c r="I876" s="1" t="s">
        <v>20</v>
      </c>
      <c r="J876" s="1" t="s">
        <v>3966</v>
      </c>
      <c r="K876" s="1" t="s">
        <v>22</v>
      </c>
      <c r="L876" s="1" t="str">
        <f>HYPERLINK("https://files.afu.se/Downloads/Transcripts/Skeptic%20Zone%20(Richard%20Saunders)/2009 11 07 - skepticzonepodcast - Mind Body Spirit Nov 2009  Sydney_FDJ5ME9dZwY - transcript (automated).pdf","Transcript Link")</f>
        <v>Transcript Link</v>
      </c>
      <c r="M876" s="2" t="str">
        <f>HYPERLINK("https://files.afu.se/Downloads/Transcripts/Skeptic%20Zone%20(Richard%20Saunders)/2009 11 07 - skepticzonepodcast - Mind Body Spirit Nov 2009  Sydney_FDJ5ME9dZwY - transcript (automated).pdf","Transcript Link")</f>
        <v>Transcript Link</v>
      </c>
    </row>
    <row r="877" ht="150" spans="1:13">
      <c r="A877" s="1" t="s">
        <v>3967</v>
      </c>
      <c r="B877" s="1" t="s">
        <v>13</v>
      </c>
      <c r="C877" s="4" t="s">
        <v>3968</v>
      </c>
      <c r="D877" s="1" t="s">
        <v>3969</v>
      </c>
      <c r="E877" s="1" t="s">
        <v>3970</v>
      </c>
      <c r="F877" s="4" t="s">
        <v>17</v>
      </c>
      <c r="G877" s="1" t="s">
        <v>18</v>
      </c>
      <c r="H877" s="1" t="s">
        <v>19</v>
      </c>
      <c r="I877" s="1" t="s">
        <v>20</v>
      </c>
      <c r="J877" s="1" t="s">
        <v>3971</v>
      </c>
      <c r="K877" s="1" t="s">
        <v>22</v>
      </c>
      <c r="L877" s="1" t="str">
        <f>HYPERLINK("https://files.afu.se/Downloads/Transcripts/Skeptic%20Zone%20(Richard%20Saunders)/2009 10 28 - skepticzonepodcast - Saunders gets a hair cut_Ky4wCUF7BeE - transcript (automated).pdf","Transcript Link")</f>
        <v>Transcript Link</v>
      </c>
      <c r="M877" s="2" t="str">
        <f>HYPERLINK("https://files.afu.se/Downloads/Transcripts/Skeptic%20Zone%20(Richard%20Saunders)/2009 10 28 - skepticzonepodcast - Saunders gets a hair cut_Ky4wCUF7BeE - transcript (automated).pdf","Transcript Link")</f>
        <v>Transcript Link</v>
      </c>
    </row>
    <row r="878" ht="150" spans="1:13">
      <c r="A878" s="1" t="s">
        <v>3972</v>
      </c>
      <c r="B878" s="1" t="s">
        <v>13</v>
      </c>
      <c r="C878" s="4" t="s">
        <v>3973</v>
      </c>
      <c r="D878" s="1" t="s">
        <v>3974</v>
      </c>
      <c r="E878" s="1" t="s">
        <v>3975</v>
      </c>
      <c r="F878" s="4" t="s">
        <v>17</v>
      </c>
      <c r="G878" s="1" t="s">
        <v>18</v>
      </c>
      <c r="H878" s="1" t="s">
        <v>19</v>
      </c>
      <c r="I878" s="1" t="s">
        <v>20</v>
      </c>
      <c r="J878" s="1" t="s">
        <v>3976</v>
      </c>
      <c r="K878" s="1" t="s">
        <v>22</v>
      </c>
      <c r="L878" s="1" t="str">
        <f>HYPERLINK("https://files.afu.se/Downloads/Transcripts/Skeptic%20Zone%20(Richard%20Saunders)/2009 10 23 - skepticzonepodcast - Recording The Skeptic Zone 53_Byg15-VY1Qk - transcript (automated).pdf","Transcript Link")</f>
        <v>Transcript Link</v>
      </c>
      <c r="M878" s="2" t="str">
        <f>HYPERLINK("https://files.afu.se/Downloads/Transcripts/Skeptic%20Zone%20(Richard%20Saunders)/2009 10 23 - skepticzonepodcast - Recording The Skeptic Zone 53_Byg15-VY1Qk - transcript (automated).pdf","Transcript Link")</f>
        <v>Transcript Link</v>
      </c>
    </row>
    <row r="879" ht="150" spans="1:13">
      <c r="A879" s="1" t="s">
        <v>3977</v>
      </c>
      <c r="B879" s="1" t="s">
        <v>13</v>
      </c>
      <c r="C879" s="4" t="s">
        <v>3978</v>
      </c>
      <c r="D879" s="1" t="s">
        <v>3979</v>
      </c>
      <c r="E879" s="1" t="s">
        <v>3980</v>
      </c>
      <c r="F879" s="4" t="s">
        <v>17</v>
      </c>
      <c r="G879" s="1" t="s">
        <v>18</v>
      </c>
      <c r="H879" s="1" t="s">
        <v>19</v>
      </c>
      <c r="I879" s="1" t="s">
        <v>20</v>
      </c>
      <c r="J879" s="1" t="s">
        <v>3981</v>
      </c>
      <c r="K879" s="1" t="s">
        <v>22</v>
      </c>
      <c r="L879" s="1" t="str">
        <f>HYPERLINK("https://files.afu.se/Downloads/Transcripts/Skeptic%20Zone%20(Richard%20Saunders)/2009 10 05 - skepticzonepodcast - Qantas 747 at Sydney Airport_VDbP3rgd3n4 - transcript (automated).pdf","Transcript Link")</f>
        <v>Transcript Link</v>
      </c>
      <c r="M879" s="2" t="str">
        <f>HYPERLINK("https://files.afu.se/Downloads/Transcripts/Skeptic%20Zone%20(Richard%20Saunders)/2009 10 05 - skepticzonepodcast - Qantas 747 at Sydney Airport_VDbP3rgd3n4 - transcript (automated).pdf","Transcript Link")</f>
        <v>Transcript Link</v>
      </c>
    </row>
    <row r="880" ht="150" spans="1:13">
      <c r="A880" s="1" t="s">
        <v>3982</v>
      </c>
      <c r="B880" s="1" t="s">
        <v>13</v>
      </c>
      <c r="C880" s="4" t="s">
        <v>3983</v>
      </c>
      <c r="D880" s="1" t="s">
        <v>3984</v>
      </c>
      <c r="E880" s="1" t="s">
        <v>3985</v>
      </c>
      <c r="F880" s="4" t="s">
        <v>17</v>
      </c>
      <c r="G880" s="1" t="s">
        <v>18</v>
      </c>
      <c r="H880" s="1" t="s">
        <v>19</v>
      </c>
      <c r="I880" s="1" t="s">
        <v>20</v>
      </c>
      <c r="J880" s="1" t="s">
        <v>3986</v>
      </c>
      <c r="K880" s="1" t="s">
        <v>22</v>
      </c>
      <c r="L880" s="1" t="str">
        <f>HYPERLINK("https://files.afu.se/Downloads/Transcripts/Skeptic%20Zone%20(Richard%20Saunders)/2009 10 01 - skepticzonepodcast - Sydney Skeptics in the Pub October 2009_CpCR8ax5fvc - transcript (automated).pdf","Transcript Link")</f>
        <v>Transcript Link</v>
      </c>
      <c r="M880" s="2" t="str">
        <f>HYPERLINK("https://files.afu.se/Downloads/Transcripts/Skeptic%20Zone%20(Richard%20Saunders)/2009 10 01 - skepticzonepodcast - Sydney Skeptics in the Pub October 2009_CpCR8ax5fvc - transcript (automated).pdf","Transcript Link")</f>
        <v>Transcript Link</v>
      </c>
    </row>
    <row r="881" ht="150" spans="1:13">
      <c r="A881" s="1" t="s">
        <v>3987</v>
      </c>
      <c r="B881" s="1" t="s">
        <v>13</v>
      </c>
      <c r="C881" s="4" t="s">
        <v>3988</v>
      </c>
      <c r="D881" s="1" t="s">
        <v>3989</v>
      </c>
      <c r="E881" s="1" t="s">
        <v>3990</v>
      </c>
      <c r="F881" s="4" t="s">
        <v>17</v>
      </c>
      <c r="G881" s="1" t="s">
        <v>18</v>
      </c>
      <c r="H881" s="1" t="s">
        <v>19</v>
      </c>
      <c r="I881" s="1" t="s">
        <v>20</v>
      </c>
      <c r="J881" s="1" t="s">
        <v>3991</v>
      </c>
      <c r="K881" s="1" t="s">
        <v>22</v>
      </c>
      <c r="L881" s="1" t="str">
        <f>HYPERLINK("https://files.afu.se/Downloads/Transcripts/Skeptic%20Zone%20(Richard%20Saunders)/2009 09 27 - skepticzonepodcast - Sydney Monorail_kskL7_mPfaI - transcript (automated).pdf","Transcript Link")</f>
        <v>Transcript Link</v>
      </c>
      <c r="M881" s="2" t="str">
        <f>HYPERLINK("https://files.afu.se/Downloads/Transcripts/Skeptic%20Zone%20(Richard%20Saunders)/2009 09 27 - skepticzonepodcast - Sydney Monorail_kskL7_mPfaI - transcript (automated).pdf","Transcript Link")</f>
        <v>Transcript Link</v>
      </c>
    </row>
    <row r="882" ht="150" spans="1:13">
      <c r="A882" s="1" t="s">
        <v>3992</v>
      </c>
      <c r="B882" s="1" t="s">
        <v>13</v>
      </c>
      <c r="C882" s="4" t="s">
        <v>3993</v>
      </c>
      <c r="D882" s="1" t="s">
        <v>3994</v>
      </c>
      <c r="E882" s="1" t="s">
        <v>3995</v>
      </c>
      <c r="F882" s="4" t="s">
        <v>17</v>
      </c>
      <c r="G882" s="1" t="s">
        <v>18</v>
      </c>
      <c r="H882" s="1" t="s">
        <v>19</v>
      </c>
      <c r="I882" s="1" t="s">
        <v>20</v>
      </c>
      <c r="J882" s="1" t="s">
        <v>3996</v>
      </c>
      <c r="K882" s="1" t="s">
        <v>22</v>
      </c>
      <c r="L882" s="1" t="str">
        <f>HYPERLINK("https://files.afu.se/Downloads/Transcripts/Skeptic%20Zone%20(Richard%20Saunders)/2009 09 23 - skepticzonepodcast - Ellen Allen responds to Australian Skeptics_6fa0qZenoHk - transcript (automated).pdf","Transcript Link")</f>
        <v>Transcript Link</v>
      </c>
      <c r="M882" s="2" t="str">
        <f>HYPERLINK("https://files.afu.se/Downloads/Transcripts/Skeptic%20Zone%20(Richard%20Saunders)/2009 09 23 - skepticzonepodcast - Ellen Allen responds to Australian Skeptics_6fa0qZenoHk - transcript (automated).pdf","Transcript Link")</f>
        <v>Transcript Link</v>
      </c>
    </row>
    <row r="883" ht="150" spans="1:13">
      <c r="A883" s="1" t="s">
        <v>3997</v>
      </c>
      <c r="B883" s="1" t="s">
        <v>13</v>
      </c>
      <c r="C883" s="4" t="s">
        <v>3998</v>
      </c>
      <c r="D883" s="1" t="s">
        <v>3999</v>
      </c>
      <c r="E883" s="1" t="s">
        <v>4000</v>
      </c>
      <c r="F883" s="4" t="s">
        <v>17</v>
      </c>
      <c r="G883" s="1" t="s">
        <v>18</v>
      </c>
      <c r="H883" s="1" t="s">
        <v>19</v>
      </c>
      <c r="I883" s="1" t="s">
        <v>20</v>
      </c>
      <c r="J883" s="1" t="s">
        <v>4001</v>
      </c>
      <c r="K883" s="1" t="s">
        <v>22</v>
      </c>
      <c r="L883" s="1" t="str">
        <f>HYPERLINK("https://files.afu.se/Downloads/Transcripts/Skeptic%20Zone%20(Richard%20Saunders)/2009 09 10 - skepticzonepodcast - Steppin' out with George Hrab_stfzsu3MOVg - transcript (automated).pdf","Transcript Link")</f>
        <v>Transcript Link</v>
      </c>
      <c r="M883" s="2" t="str">
        <f>HYPERLINK("https://files.afu.se/Downloads/Transcripts/Skeptic%20Zone%20(Richard%20Saunders)/2009 09 10 - skepticzonepodcast - Steppin' out with George Hrab_stfzsu3MOVg - transcript (automated).pdf","Transcript Link")</f>
        <v>Transcript Link</v>
      </c>
    </row>
    <row r="884" ht="150" spans="1:13">
      <c r="A884" s="1" t="s">
        <v>4002</v>
      </c>
      <c r="B884" s="1" t="s">
        <v>13</v>
      </c>
      <c r="C884" s="4" t="s">
        <v>4003</v>
      </c>
      <c r="D884" s="1" t="s">
        <v>4004</v>
      </c>
      <c r="E884" s="1" t="s">
        <v>4005</v>
      </c>
      <c r="F884" s="4" t="s">
        <v>17</v>
      </c>
      <c r="G884" s="1" t="s">
        <v>18</v>
      </c>
      <c r="H884" s="1" t="s">
        <v>19</v>
      </c>
      <c r="I884" s="1" t="s">
        <v>20</v>
      </c>
      <c r="J884" s="1" t="s">
        <v>4006</v>
      </c>
      <c r="K884" s="1" t="s">
        <v>22</v>
      </c>
      <c r="L884" s="1" t="str">
        <f>HYPERLINK("https://files.afu.se/Downloads/Transcripts/Skeptic%20Zone%20(Richard%20Saunders)/2009 08 31 - skepticzonepodcast - spoonmass3_e0563HBz8jk - transcript (automated).pdf","Transcript Link")</f>
        <v>Transcript Link</v>
      </c>
      <c r="M884" s="2" t="str">
        <f>HYPERLINK("https://files.afu.se/Downloads/Transcripts/Skeptic%20Zone%20(Richard%20Saunders)/2009 08 31 - skepticzonepodcast - spoonmass3_e0563HBz8jk - transcript (automated).pdf","Transcript Link")</f>
        <v>Transcript Link</v>
      </c>
    </row>
    <row r="885" ht="150" spans="1:13">
      <c r="A885" s="1" t="s">
        <v>4007</v>
      </c>
      <c r="B885" s="1" t="s">
        <v>13</v>
      </c>
      <c r="C885" s="4" t="s">
        <v>4008</v>
      </c>
      <c r="D885" s="1" t="s">
        <v>4009</v>
      </c>
      <c r="E885" s="1" t="s">
        <v>4010</v>
      </c>
      <c r="F885" s="4" t="s">
        <v>17</v>
      </c>
      <c r="G885" s="1" t="s">
        <v>18</v>
      </c>
      <c r="H885" s="1" t="s">
        <v>19</v>
      </c>
      <c r="I885" s="1" t="s">
        <v>20</v>
      </c>
      <c r="J885" s="1" t="s">
        <v>4011</v>
      </c>
      <c r="K885" s="1" t="s">
        <v>22</v>
      </c>
      <c r="L885" s="1" t="str">
        <f>HYPERLINK("https://files.afu.se/Downloads/Transcripts/Skeptic%20Zone%20(Richard%20Saunders)/2009 08 27 - skepticzonepodcast - Homeopathy does not work_gQ7sxB3wF6E - transcript (automated).pdf","Transcript Link")</f>
        <v>Transcript Link</v>
      </c>
      <c r="M885" s="2" t="str">
        <f>HYPERLINK("https://files.afu.se/Downloads/Transcripts/Skeptic%20Zone%20(Richard%20Saunders)/2009 08 27 - skepticzonepodcast - Homeopathy does not work_gQ7sxB3wF6E - transcript (automated).pdf","Transcript Link")</f>
        <v>Transcript Link</v>
      </c>
    </row>
    <row r="886" ht="150" spans="1:13">
      <c r="A886" s="1" t="s">
        <v>4012</v>
      </c>
      <c r="B886" s="1" t="s">
        <v>13</v>
      </c>
      <c r="C886" s="4" t="s">
        <v>4013</v>
      </c>
      <c r="D886" s="1" t="s">
        <v>4014</v>
      </c>
      <c r="E886" s="1" t="s">
        <v>4015</v>
      </c>
      <c r="F886" s="4" t="s">
        <v>17</v>
      </c>
      <c r="G886" s="1" t="s">
        <v>18</v>
      </c>
      <c r="H886" s="1" t="s">
        <v>19</v>
      </c>
      <c r="I886" s="1" t="s">
        <v>20</v>
      </c>
      <c r="J886" s="1" t="s">
        <v>4016</v>
      </c>
      <c r="K886" s="1" t="s">
        <v>22</v>
      </c>
      <c r="L886" s="1" t="str">
        <f>HYPERLINK("https://files.afu.se/Downloads/Transcripts/Skeptic%20Zone%20(Richard%20Saunders)/2009 08 26 - skepticzonepodcast - Bachelor of Seance_5twJtgk6flc - transcript (automated).pdf","Transcript Link")</f>
        <v>Transcript Link</v>
      </c>
      <c r="M886" s="2" t="str">
        <f>HYPERLINK("https://files.afu.se/Downloads/Transcripts/Skeptic%20Zone%20(Richard%20Saunders)/2009 08 26 - skepticzonepodcast - Bachelor of Seance_5twJtgk6flc - transcript (automated).pdf","Transcript Link")</f>
        <v>Transcript Link</v>
      </c>
    </row>
    <row r="887" ht="150" spans="1:13">
      <c r="A887" s="1" t="s">
        <v>4012</v>
      </c>
      <c r="B887" s="1" t="s">
        <v>13</v>
      </c>
      <c r="C887" s="4" t="s">
        <v>4017</v>
      </c>
      <c r="D887" s="1" t="s">
        <v>4018</v>
      </c>
      <c r="E887" s="1" t="s">
        <v>4019</v>
      </c>
      <c r="F887" s="4" t="s">
        <v>17</v>
      </c>
      <c r="G887" s="1" t="s">
        <v>18</v>
      </c>
      <c r="H887" s="1" t="s">
        <v>19</v>
      </c>
      <c r="I887" s="1" t="s">
        <v>20</v>
      </c>
      <c r="J887" s="1" t="s">
        <v>4020</v>
      </c>
      <c r="K887" s="1" t="s">
        <v>22</v>
      </c>
      <c r="L887" s="1" t="str">
        <f>HYPERLINK("https://files.afu.se/Downloads/Transcripts/Skeptic%20Zone%20(Richard%20Saunders)/2009 08 26 - skepticzonepodcast - Origami Helix_eb6xKL1RL5Y - transcript (automated).pdf","Transcript Link")</f>
        <v>Transcript Link</v>
      </c>
      <c r="M887" s="2" t="str">
        <f>HYPERLINK("https://files.afu.se/Downloads/Transcripts/Skeptic%20Zone%20(Richard%20Saunders)/2009 08 26 - skepticzonepodcast - Origami Helix_eb6xKL1RL5Y - transcript (automated).pdf","Transcript Link")</f>
        <v>Transcript Link</v>
      </c>
    </row>
    <row r="888" ht="150" spans="1:13">
      <c r="A888" s="1" t="s">
        <v>4012</v>
      </c>
      <c r="B888" s="1" t="s">
        <v>13</v>
      </c>
      <c r="C888" s="4" t="s">
        <v>4021</v>
      </c>
      <c r="D888" s="1" t="s">
        <v>4022</v>
      </c>
      <c r="E888" s="1" t="s">
        <v>4023</v>
      </c>
      <c r="F888" s="4" t="s">
        <v>17</v>
      </c>
      <c r="G888" s="1" t="s">
        <v>18</v>
      </c>
      <c r="H888" s="1" t="s">
        <v>19</v>
      </c>
      <c r="I888" s="1" t="s">
        <v>20</v>
      </c>
      <c r="J888" s="1" t="s">
        <v>4024</v>
      </c>
      <c r="K888" s="1" t="s">
        <v>22</v>
      </c>
      <c r="L888" s="1" t="str">
        <f>HYPERLINK("https://files.afu.se/Downloads/Transcripts/Skeptic%20Zone%20(Richard%20Saunders)/2009 08 26 - skepticzonepodcast - Flying Pig - Origami Pigasus_CA5POB9bqSQ - transcript (automated).pdf","Transcript Link")</f>
        <v>Transcript Link</v>
      </c>
      <c r="M888" s="2" t="str">
        <f>HYPERLINK("https://files.afu.se/Downloads/Transcripts/Skeptic%20Zone%20(Richard%20Saunders)/2009 08 26 - skepticzonepodcast - Flying Pig - Origami Pigasus_CA5POB9bqSQ - transcript (automated).pdf","Transcript Link")</f>
        <v>Transcript Link</v>
      </c>
    </row>
  </sheetData>
  <hyperlinks>
    <hyperlink ref="C2" r:id="rId1" display="https://youtu.be/H0B7slWbuYg"/>
    <hyperlink ref="F2" r:id="rId2" display="https://files.afu.se/Downloads/Transcripts/Skeptic%20Zone%20(Richard%20Saunders)/"/>
    <hyperlink ref="C3" r:id="rId3" display="https://youtu.be/RFHsEXyGgws"/>
    <hyperlink ref="F3" r:id="rId2" display="https://files.afu.se/Downloads/Transcripts/Skeptic%20Zone%20(Richard%20Saunders)/"/>
    <hyperlink ref="C4" r:id="rId4" display="https://youtu.be/Ve52plEV7VI"/>
    <hyperlink ref="F4" r:id="rId2" display="https://files.afu.se/Downloads/Transcripts/Skeptic%20Zone%20(Richard%20Saunders)/"/>
    <hyperlink ref="C5" r:id="rId5" display="https://youtu.be/ndGESppg8ZE"/>
    <hyperlink ref="F5" r:id="rId2" display="https://files.afu.se/Downloads/Transcripts/Skeptic%20Zone%20(Richard%20Saunders)/"/>
    <hyperlink ref="C6" r:id="rId6" display="https://youtu.be/H-Y4bmDMreA"/>
    <hyperlink ref="F6" r:id="rId2" display="https://files.afu.se/Downloads/Transcripts/Skeptic%20Zone%20(Richard%20Saunders)/"/>
    <hyperlink ref="C7" r:id="rId7" display="https://youtu.be/iulzBHlXnEk"/>
    <hyperlink ref="F7" r:id="rId2" display="https://files.afu.se/Downloads/Transcripts/Skeptic%20Zone%20(Richard%20Saunders)/"/>
    <hyperlink ref="C8" r:id="rId8" display="https://youtu.be/VKjYZJEB5LY"/>
    <hyperlink ref="F8" r:id="rId2" display="https://files.afu.se/Downloads/Transcripts/Skeptic%20Zone%20(Richard%20Saunders)/"/>
    <hyperlink ref="C9" r:id="rId9" display="https://youtu.be/XuO6wNTx2-s"/>
    <hyperlink ref="F9" r:id="rId2" display="https://files.afu.se/Downloads/Transcripts/Skeptic%20Zone%20(Richard%20Saunders)/"/>
    <hyperlink ref="C10" r:id="rId10" display="https://youtu.be/2iTS6SKo94Q"/>
    <hyperlink ref="F10" r:id="rId2" display="https://files.afu.se/Downloads/Transcripts/Skeptic%20Zone%20(Richard%20Saunders)/"/>
    <hyperlink ref="C11" r:id="rId11" display="https://youtu.be/TBaRHv98StU"/>
    <hyperlink ref="F11" r:id="rId2" display="https://files.afu.se/Downloads/Transcripts/Skeptic%20Zone%20(Richard%20Saunders)/"/>
    <hyperlink ref="C12" r:id="rId12" display="https://youtu.be/bFHtdPLD0ZM"/>
    <hyperlink ref="F12" r:id="rId2" display="https://files.afu.se/Downloads/Transcripts/Skeptic%20Zone%20(Richard%20Saunders)/"/>
    <hyperlink ref="C13" r:id="rId13" display="https://youtu.be/z5uWZbNHvrY"/>
    <hyperlink ref="F13" r:id="rId2" display="https://files.afu.se/Downloads/Transcripts/Skeptic%20Zone%20(Richard%20Saunders)/"/>
    <hyperlink ref="C14" r:id="rId14" display="https://youtu.be/tiAtLdlKsFo"/>
    <hyperlink ref="F14" r:id="rId2" display="https://files.afu.se/Downloads/Transcripts/Skeptic%20Zone%20(Richard%20Saunders)/"/>
    <hyperlink ref="C15" r:id="rId15" display="https://youtu.be/9L80X9VmZPk"/>
    <hyperlink ref="F15" r:id="rId2" display="https://files.afu.se/Downloads/Transcripts/Skeptic%20Zone%20(Richard%20Saunders)/"/>
    <hyperlink ref="C16" r:id="rId16" display="https://youtu.be/Yo5N7XqhiqQ"/>
    <hyperlink ref="F16" r:id="rId2" display="https://files.afu.se/Downloads/Transcripts/Skeptic%20Zone%20(Richard%20Saunders)/"/>
    <hyperlink ref="C17" r:id="rId17" display="https://youtu.be/PUwjBmwYHl8"/>
    <hyperlink ref="F17" r:id="rId2" display="https://files.afu.se/Downloads/Transcripts/Skeptic%20Zone%20(Richard%20Saunders)/"/>
    <hyperlink ref="C18" r:id="rId18" display="https://youtu.be/iHZ8z9eigK8"/>
    <hyperlink ref="F18" r:id="rId2" display="https://files.afu.se/Downloads/Transcripts/Skeptic%20Zone%20(Richard%20Saunders)/"/>
    <hyperlink ref="C19" r:id="rId19" display="https://youtu.be/A-WNQIyBSSA"/>
    <hyperlink ref="F19" r:id="rId2" display="https://files.afu.se/Downloads/Transcripts/Skeptic%20Zone%20(Richard%20Saunders)/"/>
    <hyperlink ref="C20" r:id="rId20" display="https://youtu.be/PLquQERr0as"/>
    <hyperlink ref="F20" r:id="rId2" display="https://files.afu.se/Downloads/Transcripts/Skeptic%20Zone%20(Richard%20Saunders)/"/>
    <hyperlink ref="C21" r:id="rId21" display="https://youtu.be/b4K08cpvMsA"/>
    <hyperlink ref="F21" r:id="rId2" display="https://files.afu.se/Downloads/Transcripts/Skeptic%20Zone%20(Richard%20Saunders)/"/>
    <hyperlink ref="C22" r:id="rId22" display="https://youtu.be/obg-CCqu2x4"/>
    <hyperlink ref="F22" r:id="rId2" display="https://files.afu.se/Downloads/Transcripts/Skeptic%20Zone%20(Richard%20Saunders)/"/>
    <hyperlink ref="C23" r:id="rId23" display="https://youtu.be/nHq_24h2aQs"/>
    <hyperlink ref="F23" r:id="rId2" display="https://files.afu.se/Downloads/Transcripts/Skeptic%20Zone%20(Richard%20Saunders)/"/>
    <hyperlink ref="C24" r:id="rId24" display="https://youtu.be/LxXIdr_jkPk"/>
    <hyperlink ref="F24" r:id="rId2" display="https://files.afu.se/Downloads/Transcripts/Skeptic%20Zone%20(Richard%20Saunders)/"/>
    <hyperlink ref="C25" r:id="rId25" display="https://youtu.be/qCfNUhfX-_c"/>
    <hyperlink ref="F25" r:id="rId2" display="https://files.afu.se/Downloads/Transcripts/Skeptic%20Zone%20(Richard%20Saunders)/"/>
    <hyperlink ref="C26" r:id="rId26" display="https://youtu.be/M_MWySCmV6Q"/>
    <hyperlink ref="F26" r:id="rId2" display="https://files.afu.se/Downloads/Transcripts/Skeptic%20Zone%20(Richard%20Saunders)/"/>
    <hyperlink ref="C27" r:id="rId27" display="https://youtu.be/LOaR25oUvb8"/>
    <hyperlink ref="F27" r:id="rId2" display="https://files.afu.se/Downloads/Transcripts/Skeptic%20Zone%20(Richard%20Saunders)/"/>
    <hyperlink ref="C28" r:id="rId28" display="https://youtu.be/wF0zfM2nYu8"/>
    <hyperlink ref="F28" r:id="rId2" display="https://files.afu.se/Downloads/Transcripts/Skeptic%20Zone%20(Richard%20Saunders)/"/>
    <hyperlink ref="C29" r:id="rId29" display="https://youtu.be/W1bCvPwf_iE"/>
    <hyperlink ref="F29" r:id="rId2" display="https://files.afu.se/Downloads/Transcripts/Skeptic%20Zone%20(Richard%20Saunders)/"/>
    <hyperlink ref="C30" r:id="rId30" display="https://youtu.be/umUiVuju-wA"/>
    <hyperlink ref="F30" r:id="rId2" display="https://files.afu.se/Downloads/Transcripts/Skeptic%20Zone%20(Richard%20Saunders)/"/>
    <hyperlink ref="C31" r:id="rId31" display="https://youtu.be/J41qUJ6NfnE"/>
    <hyperlink ref="F31" r:id="rId2" display="https://files.afu.se/Downloads/Transcripts/Skeptic%20Zone%20(Richard%20Saunders)/"/>
    <hyperlink ref="C32" r:id="rId32" display="https://youtu.be/bgdqRwfyZDI"/>
    <hyperlink ref="F32" r:id="rId2" display="https://files.afu.se/Downloads/Transcripts/Skeptic%20Zone%20(Richard%20Saunders)/"/>
    <hyperlink ref="C33" r:id="rId33" display="https://youtu.be/6ZHuhnqTat4"/>
    <hyperlink ref="F33" r:id="rId2" display="https://files.afu.se/Downloads/Transcripts/Skeptic%20Zone%20(Richard%20Saunders)/"/>
    <hyperlink ref="C34" r:id="rId34" display="https://youtu.be/6F8Vb5D6fS4"/>
    <hyperlink ref="F34" r:id="rId2" display="https://files.afu.se/Downloads/Transcripts/Skeptic%20Zone%20(Richard%20Saunders)/"/>
    <hyperlink ref="C35" r:id="rId35" display="https://youtu.be/zFnzvurf2g8"/>
    <hyperlink ref="F35" r:id="rId2" display="https://files.afu.se/Downloads/Transcripts/Skeptic%20Zone%20(Richard%20Saunders)/"/>
    <hyperlink ref="C36" r:id="rId36" display="https://youtu.be/_-db2AyOHgg"/>
    <hyperlink ref="F36" r:id="rId2" display="https://files.afu.se/Downloads/Transcripts/Skeptic%20Zone%20(Richard%20Saunders)/"/>
    <hyperlink ref="C37" r:id="rId37" display="https://youtu.be/eJzI6Ppkg7g"/>
    <hyperlink ref="F37" r:id="rId2" display="https://files.afu.se/Downloads/Transcripts/Skeptic%20Zone%20(Richard%20Saunders)/"/>
    <hyperlink ref="C38" r:id="rId38" display="https://youtu.be/FOfYg_QI2ZU"/>
    <hyperlink ref="F38" r:id="rId2" display="https://files.afu.se/Downloads/Transcripts/Skeptic%20Zone%20(Richard%20Saunders)/"/>
    <hyperlink ref="C39" r:id="rId39" display="https://youtu.be/fKYLyXAeZeg"/>
    <hyperlink ref="F39" r:id="rId2" display="https://files.afu.se/Downloads/Transcripts/Skeptic%20Zone%20(Richard%20Saunders)/"/>
    <hyperlink ref="C40" r:id="rId40" display="https://youtu.be/Ai1gJPd6T04"/>
    <hyperlink ref="F40" r:id="rId2" display="https://files.afu.se/Downloads/Transcripts/Skeptic%20Zone%20(Richard%20Saunders)/"/>
    <hyperlink ref="C41" r:id="rId41" display="https://youtu.be/E4x2B7kR4fE"/>
    <hyperlink ref="F41" r:id="rId2" display="https://files.afu.se/Downloads/Transcripts/Skeptic%20Zone%20(Richard%20Saunders)/"/>
    <hyperlink ref="C42" r:id="rId42" display="https://youtu.be/EVRvs01tXPQ"/>
    <hyperlink ref="F42" r:id="rId2" display="https://files.afu.se/Downloads/Transcripts/Skeptic%20Zone%20(Richard%20Saunders)/"/>
    <hyperlink ref="C43" r:id="rId43" display="https://youtu.be/5PXC7J9g96A"/>
    <hyperlink ref="F43" r:id="rId2" display="https://files.afu.se/Downloads/Transcripts/Skeptic%20Zone%20(Richard%20Saunders)/"/>
    <hyperlink ref="C44" r:id="rId44" display="https://youtu.be/ehZbnyWpbWQ"/>
    <hyperlink ref="F44" r:id="rId2" display="https://files.afu.se/Downloads/Transcripts/Skeptic%20Zone%20(Richard%20Saunders)/"/>
    <hyperlink ref="C45" r:id="rId45" display="https://youtu.be/BMLeiGCZeCg"/>
    <hyperlink ref="F45" r:id="rId2" display="https://files.afu.se/Downloads/Transcripts/Skeptic%20Zone%20(Richard%20Saunders)/"/>
    <hyperlink ref="C46" r:id="rId46" display="https://youtu.be/7kc0Tjow5Jg"/>
    <hyperlink ref="F46" r:id="rId2" display="https://files.afu.se/Downloads/Transcripts/Skeptic%20Zone%20(Richard%20Saunders)/"/>
    <hyperlink ref="C47" r:id="rId47" display="https://youtu.be/oD1RDQiWywo"/>
    <hyperlink ref="F47" r:id="rId2" display="https://files.afu.se/Downloads/Transcripts/Skeptic%20Zone%20(Richard%20Saunders)/"/>
    <hyperlink ref="C48" r:id="rId48" display="https://youtu.be/mDhdUFeoGUw"/>
    <hyperlink ref="F48" r:id="rId2" display="https://files.afu.se/Downloads/Transcripts/Skeptic%20Zone%20(Richard%20Saunders)/"/>
    <hyperlink ref="C49" r:id="rId49" display="https://youtu.be/Mi5Z9MTTuuU"/>
    <hyperlink ref="F49" r:id="rId2" display="https://files.afu.se/Downloads/Transcripts/Skeptic%20Zone%20(Richard%20Saunders)/"/>
    <hyperlink ref="C50" r:id="rId50" display="https://youtu.be/2qfzZq_27dk"/>
    <hyperlink ref="F50" r:id="rId2" display="https://files.afu.se/Downloads/Transcripts/Skeptic%20Zone%20(Richard%20Saunders)/"/>
    <hyperlink ref="C51" r:id="rId51" display="https://youtu.be/U-02MdQKNZk"/>
    <hyperlink ref="F51" r:id="rId2" display="https://files.afu.se/Downloads/Transcripts/Skeptic%20Zone%20(Richard%20Saunders)/"/>
    <hyperlink ref="C52" r:id="rId52" display="https://youtu.be/aNjnfCaR5QM"/>
    <hyperlink ref="F52" r:id="rId2" display="https://files.afu.se/Downloads/Transcripts/Skeptic%20Zone%20(Richard%20Saunders)/"/>
    <hyperlink ref="C53" r:id="rId53" display="https://youtu.be/taRcnC8RAZ4"/>
    <hyperlink ref="F53" r:id="rId2" display="https://files.afu.se/Downloads/Transcripts/Skeptic%20Zone%20(Richard%20Saunders)/"/>
    <hyperlink ref="C54" r:id="rId54" display="https://youtu.be/UxskpEuOgC4"/>
    <hyperlink ref="F54" r:id="rId2" display="https://files.afu.se/Downloads/Transcripts/Skeptic%20Zone%20(Richard%20Saunders)/"/>
    <hyperlink ref="C55" r:id="rId55" display="https://youtu.be/AiPtflBjWog"/>
    <hyperlink ref="F55" r:id="rId2" display="https://files.afu.se/Downloads/Transcripts/Skeptic%20Zone%20(Richard%20Saunders)/"/>
    <hyperlink ref="C56" r:id="rId56" display="https://youtu.be/hWJI0r1f9Qs"/>
    <hyperlink ref="F56" r:id="rId2" display="https://files.afu.se/Downloads/Transcripts/Skeptic%20Zone%20(Richard%20Saunders)/"/>
    <hyperlink ref="C57" r:id="rId57" display="https://youtu.be/vnvp3lWOW9o"/>
    <hyperlink ref="F57" r:id="rId2" display="https://files.afu.se/Downloads/Transcripts/Skeptic%20Zone%20(Richard%20Saunders)/"/>
    <hyperlink ref="C58" r:id="rId58" display="https://youtu.be/72pVjl7uTv8"/>
    <hyperlink ref="F58" r:id="rId2" display="https://files.afu.se/Downloads/Transcripts/Skeptic%20Zone%20(Richard%20Saunders)/"/>
    <hyperlink ref="C59" r:id="rId59" display="https://youtu.be/Fqo5nPig3NY"/>
    <hyperlink ref="F59" r:id="rId2" display="https://files.afu.se/Downloads/Transcripts/Skeptic%20Zone%20(Richard%20Saunders)/"/>
    <hyperlink ref="C60" r:id="rId60" display="https://youtu.be/5RuDNa8WvqY"/>
    <hyperlink ref="F60" r:id="rId2" display="https://files.afu.se/Downloads/Transcripts/Skeptic%20Zone%20(Richard%20Saunders)/"/>
    <hyperlink ref="C61" r:id="rId61" display="https://youtu.be/MDzeWs3HuXw"/>
    <hyperlink ref="F61" r:id="rId2" display="https://files.afu.se/Downloads/Transcripts/Skeptic%20Zone%20(Richard%20Saunders)/"/>
    <hyperlink ref="C62" r:id="rId62" display="https://youtu.be/farRsW3RJr8"/>
    <hyperlink ref="F62" r:id="rId2" display="https://files.afu.se/Downloads/Transcripts/Skeptic%20Zone%20(Richard%20Saunders)/"/>
    <hyperlink ref="C63" r:id="rId63" display="https://youtu.be/es95UEpQmDY"/>
    <hyperlink ref="F63" r:id="rId2" display="https://files.afu.se/Downloads/Transcripts/Skeptic%20Zone%20(Richard%20Saunders)/"/>
    <hyperlink ref="C64" r:id="rId64" display="https://youtu.be/UiFoWC1vgB0"/>
    <hyperlink ref="F64" r:id="rId2" display="https://files.afu.se/Downloads/Transcripts/Skeptic%20Zone%20(Richard%20Saunders)/"/>
    <hyperlink ref="C65" r:id="rId65" display="https://youtu.be/8YpOXskmmx8"/>
    <hyperlink ref="F65" r:id="rId2" display="https://files.afu.se/Downloads/Transcripts/Skeptic%20Zone%20(Richard%20Saunders)/"/>
    <hyperlink ref="C66" r:id="rId66" display="https://youtu.be/e2Tnz5yhmj0"/>
    <hyperlink ref="F66" r:id="rId2" display="https://files.afu.se/Downloads/Transcripts/Skeptic%20Zone%20(Richard%20Saunders)/"/>
    <hyperlink ref="C67" r:id="rId67" display="https://youtu.be/orym0q3qDX4"/>
    <hyperlink ref="F67" r:id="rId2" display="https://files.afu.se/Downloads/Transcripts/Skeptic%20Zone%20(Richard%20Saunders)/"/>
    <hyperlink ref="C68" r:id="rId68" display="https://youtu.be/GplSJdo9d9o"/>
    <hyperlink ref="F68" r:id="rId2" display="https://files.afu.se/Downloads/Transcripts/Skeptic%20Zone%20(Richard%20Saunders)/"/>
    <hyperlink ref="C69" r:id="rId69" display="https://youtu.be/mJfkKt4W-Gg"/>
    <hyperlink ref="F69" r:id="rId2" display="https://files.afu.se/Downloads/Transcripts/Skeptic%20Zone%20(Richard%20Saunders)/"/>
    <hyperlink ref="C70" r:id="rId70" display="https://youtu.be/1Y2HHvjsU-o"/>
    <hyperlink ref="F70" r:id="rId2" display="https://files.afu.se/Downloads/Transcripts/Skeptic%20Zone%20(Richard%20Saunders)/"/>
    <hyperlink ref="C71" r:id="rId71" display="https://youtu.be/l4t5f_Pw-qQ"/>
    <hyperlink ref="F71" r:id="rId2" display="https://files.afu.se/Downloads/Transcripts/Skeptic%20Zone%20(Richard%20Saunders)/"/>
    <hyperlink ref="C72" r:id="rId72" display="https://youtu.be/AIVL2DS3DNs"/>
    <hyperlink ref="F72" r:id="rId2" display="https://files.afu.se/Downloads/Transcripts/Skeptic%20Zone%20(Richard%20Saunders)/"/>
    <hyperlink ref="C73" r:id="rId73" display="https://youtu.be/ldO8tSPzkPg"/>
    <hyperlink ref="F73" r:id="rId2" display="https://files.afu.se/Downloads/Transcripts/Skeptic%20Zone%20(Richard%20Saunders)/"/>
    <hyperlink ref="C74" r:id="rId74" display="https://youtu.be/bfUO9c7vEbM"/>
    <hyperlink ref="F74" r:id="rId2" display="https://files.afu.se/Downloads/Transcripts/Skeptic%20Zone%20(Richard%20Saunders)/"/>
    <hyperlink ref="C75" r:id="rId75" display="https://youtu.be/wOyWrUeH2kE"/>
    <hyperlink ref="F75" r:id="rId2" display="https://files.afu.se/Downloads/Transcripts/Skeptic%20Zone%20(Richard%20Saunders)/"/>
    <hyperlink ref="C76" r:id="rId76" display="https://youtu.be/Xrb8sNQqsKY"/>
    <hyperlink ref="F76" r:id="rId2" display="https://files.afu.se/Downloads/Transcripts/Skeptic%20Zone%20(Richard%20Saunders)/"/>
    <hyperlink ref="C77" r:id="rId77" display="https://youtu.be/xGVtk7Cmom8"/>
    <hyperlink ref="F77" r:id="rId2" display="https://files.afu.se/Downloads/Transcripts/Skeptic%20Zone%20(Richard%20Saunders)/"/>
    <hyperlink ref="C78" r:id="rId78" display="https://youtu.be/RImKDD9M6nM"/>
    <hyperlink ref="F78" r:id="rId2" display="https://files.afu.se/Downloads/Transcripts/Skeptic%20Zone%20(Richard%20Saunders)/"/>
    <hyperlink ref="C79" r:id="rId79" display="https://youtu.be/T2UMd6-j6k4"/>
    <hyperlink ref="F79" r:id="rId2" display="https://files.afu.se/Downloads/Transcripts/Skeptic%20Zone%20(Richard%20Saunders)/"/>
    <hyperlink ref="C80" r:id="rId80" display="https://youtu.be/TSIjBSJrdlc"/>
    <hyperlink ref="F80" r:id="rId2" display="https://files.afu.se/Downloads/Transcripts/Skeptic%20Zone%20(Richard%20Saunders)/"/>
    <hyperlink ref="C81" r:id="rId81" display="https://youtu.be/hTLBZM1cXSQ"/>
    <hyperlink ref="F81" r:id="rId2" display="https://files.afu.se/Downloads/Transcripts/Skeptic%20Zone%20(Richard%20Saunders)/"/>
    <hyperlink ref="C82" r:id="rId82" display="https://youtu.be/t4GQegP1IXE"/>
    <hyperlink ref="F82" r:id="rId2" display="https://files.afu.se/Downloads/Transcripts/Skeptic%20Zone%20(Richard%20Saunders)/"/>
    <hyperlink ref="C83" r:id="rId83" display="https://youtu.be/jSz25poftrE"/>
    <hyperlink ref="F83" r:id="rId2" display="https://files.afu.se/Downloads/Transcripts/Skeptic%20Zone%20(Richard%20Saunders)/"/>
    <hyperlink ref="C84" r:id="rId84" display="https://youtu.be/yMv-Yr3UGGc"/>
    <hyperlink ref="F84" r:id="rId2" display="https://files.afu.se/Downloads/Transcripts/Skeptic%20Zone%20(Richard%20Saunders)/"/>
    <hyperlink ref="C85" r:id="rId85" display="https://youtu.be/kDXY29eO-hs"/>
    <hyperlink ref="F85" r:id="rId2" display="https://files.afu.se/Downloads/Transcripts/Skeptic%20Zone%20(Richard%20Saunders)/"/>
    <hyperlink ref="C86" r:id="rId86" display="https://youtu.be/1z71kz4fjfI"/>
    <hyperlink ref="F86" r:id="rId2" display="https://files.afu.se/Downloads/Transcripts/Skeptic%20Zone%20(Richard%20Saunders)/"/>
    <hyperlink ref="C87" r:id="rId87" display="https://youtu.be/WPJ11JRbUKU"/>
    <hyperlink ref="F87" r:id="rId2" display="https://files.afu.se/Downloads/Transcripts/Skeptic%20Zone%20(Richard%20Saunders)/"/>
    <hyperlink ref="C88" r:id="rId88" display="https://youtu.be/YGru_l2-zn8"/>
    <hyperlink ref="F88" r:id="rId2" display="https://files.afu.se/Downloads/Transcripts/Skeptic%20Zone%20(Richard%20Saunders)/"/>
    <hyperlink ref="C89" r:id="rId89" display="https://youtu.be/g-cd-AtJHlE"/>
    <hyperlink ref="F89" r:id="rId2" display="https://files.afu.se/Downloads/Transcripts/Skeptic%20Zone%20(Richard%20Saunders)/"/>
    <hyperlink ref="C90" r:id="rId90" display="https://youtu.be/c6KcoSq0eNs"/>
    <hyperlink ref="F90" r:id="rId2" display="https://files.afu.se/Downloads/Transcripts/Skeptic%20Zone%20(Richard%20Saunders)/"/>
    <hyperlink ref="C91" r:id="rId91" display="https://youtu.be/wB5XlY1457w"/>
    <hyperlink ref="F91" r:id="rId2" display="https://files.afu.se/Downloads/Transcripts/Skeptic%20Zone%20(Richard%20Saunders)/"/>
    <hyperlink ref="C92" r:id="rId92" display="https://youtu.be/_gKEn7dRKs0"/>
    <hyperlink ref="F92" r:id="rId2" display="https://files.afu.se/Downloads/Transcripts/Skeptic%20Zone%20(Richard%20Saunders)/"/>
    <hyperlink ref="C93" r:id="rId93" display="https://youtu.be/b5cNM11r8vc"/>
    <hyperlink ref="F93" r:id="rId2" display="https://files.afu.se/Downloads/Transcripts/Skeptic%20Zone%20(Richard%20Saunders)/"/>
    <hyperlink ref="C94" r:id="rId94" display="https://youtu.be/E5BNUlNaSpg"/>
    <hyperlink ref="F94" r:id="rId2" display="https://files.afu.se/Downloads/Transcripts/Skeptic%20Zone%20(Richard%20Saunders)/"/>
    <hyperlink ref="C95" r:id="rId95" display="https://youtu.be/dCZMQYvVK_g"/>
    <hyperlink ref="F95" r:id="rId2" display="https://files.afu.se/Downloads/Transcripts/Skeptic%20Zone%20(Richard%20Saunders)/"/>
    <hyperlink ref="C96" r:id="rId96" display="https://youtu.be/sMjdZYl0Ynk"/>
    <hyperlink ref="F96" r:id="rId2" display="https://files.afu.se/Downloads/Transcripts/Skeptic%20Zone%20(Richard%20Saunders)/"/>
    <hyperlink ref="C97" r:id="rId97" display="https://youtu.be/pm8rMaDLpiA"/>
    <hyperlink ref="F97" r:id="rId2" display="https://files.afu.se/Downloads/Transcripts/Skeptic%20Zone%20(Richard%20Saunders)/"/>
    <hyperlink ref="C98" r:id="rId98" display="https://youtu.be/yJ9BCqn0ewI"/>
    <hyperlink ref="F98" r:id="rId2" display="https://files.afu.se/Downloads/Transcripts/Skeptic%20Zone%20(Richard%20Saunders)/"/>
    <hyperlink ref="C99" r:id="rId99" display="https://youtu.be/f3Tybbbn97k"/>
    <hyperlink ref="F99" r:id="rId2" display="https://files.afu.se/Downloads/Transcripts/Skeptic%20Zone%20(Richard%20Saunders)/"/>
    <hyperlink ref="C100" r:id="rId100" display="https://youtu.be/bBeq19pB6UQ"/>
    <hyperlink ref="F100" r:id="rId2" display="https://files.afu.se/Downloads/Transcripts/Skeptic%20Zone%20(Richard%20Saunders)/"/>
    <hyperlink ref="C101" r:id="rId101" display="https://youtu.be/_eB433u2yRE"/>
    <hyperlink ref="F101" r:id="rId2" display="https://files.afu.se/Downloads/Transcripts/Skeptic%20Zone%20(Richard%20Saunders)/"/>
    <hyperlink ref="C102" r:id="rId102" display="https://youtu.be/q63moxKeE8c"/>
    <hyperlink ref="F102" r:id="rId2" display="https://files.afu.se/Downloads/Transcripts/Skeptic%20Zone%20(Richard%20Saunders)/"/>
    <hyperlink ref="C103" r:id="rId103" display="https://youtu.be/rgVxafd47LI"/>
    <hyperlink ref="F103" r:id="rId2" display="https://files.afu.se/Downloads/Transcripts/Skeptic%20Zone%20(Richard%20Saunders)/"/>
    <hyperlink ref="C104" r:id="rId104" display="https://youtu.be/JSZbSLBwJWE"/>
    <hyperlink ref="F104" r:id="rId2" display="https://files.afu.se/Downloads/Transcripts/Skeptic%20Zone%20(Richard%20Saunders)/"/>
    <hyperlink ref="C105" r:id="rId105" display="https://youtu.be/W3gTvf0E6ss"/>
    <hyperlink ref="F105" r:id="rId2" display="https://files.afu.se/Downloads/Transcripts/Skeptic%20Zone%20(Richard%20Saunders)/"/>
    <hyperlink ref="C106" r:id="rId106" display="https://youtu.be/vcwu-nMuFNQ"/>
    <hyperlink ref="F106" r:id="rId2" display="https://files.afu.se/Downloads/Transcripts/Skeptic%20Zone%20(Richard%20Saunders)/"/>
    <hyperlink ref="C107" r:id="rId107" display="https://youtu.be/DZfGcToj744"/>
    <hyperlink ref="F107" r:id="rId2" display="https://files.afu.se/Downloads/Transcripts/Skeptic%20Zone%20(Richard%20Saunders)/"/>
    <hyperlink ref="C108" r:id="rId108" display="https://youtu.be/5kF02loJYac"/>
    <hyperlink ref="F108" r:id="rId2" display="https://files.afu.se/Downloads/Transcripts/Skeptic%20Zone%20(Richard%20Saunders)/"/>
    <hyperlink ref="C109" r:id="rId109" display="https://youtu.be/RWFbBW4iPM8"/>
    <hyperlink ref="F109" r:id="rId2" display="https://files.afu.se/Downloads/Transcripts/Skeptic%20Zone%20(Richard%20Saunders)/"/>
    <hyperlink ref="C110" r:id="rId110" display="https://youtu.be/iJar5V9qthw"/>
    <hyperlink ref="F110" r:id="rId2" display="https://files.afu.se/Downloads/Transcripts/Skeptic%20Zone%20(Richard%20Saunders)/"/>
    <hyperlink ref="C111" r:id="rId111" display="https://youtu.be/nCrI5va85ZM"/>
    <hyperlink ref="F111" r:id="rId2" display="https://files.afu.se/Downloads/Transcripts/Skeptic%20Zone%20(Richard%20Saunders)/"/>
    <hyperlink ref="C112" r:id="rId112" display="https://youtu.be/Hg21m7y9ODw"/>
    <hyperlink ref="F112" r:id="rId2" display="https://files.afu.se/Downloads/Transcripts/Skeptic%20Zone%20(Richard%20Saunders)/"/>
    <hyperlink ref="C113" r:id="rId113" display="https://youtu.be/jnGr2XP7hYY"/>
    <hyperlink ref="F113" r:id="rId2" display="https://files.afu.se/Downloads/Transcripts/Skeptic%20Zone%20(Richard%20Saunders)/"/>
    <hyperlink ref="C114" r:id="rId114" display="https://youtu.be/MW7DBbipEIc"/>
    <hyperlink ref="F114" r:id="rId2" display="https://files.afu.se/Downloads/Transcripts/Skeptic%20Zone%20(Richard%20Saunders)/"/>
    <hyperlink ref="C115" r:id="rId115" display="https://youtu.be/ykB67Sj5cYs"/>
    <hyperlink ref="F115" r:id="rId2" display="https://files.afu.se/Downloads/Transcripts/Skeptic%20Zone%20(Richard%20Saunders)/"/>
    <hyperlink ref="C116" r:id="rId116" display="https://youtu.be/wKZLePZXXCo"/>
    <hyperlink ref="F116" r:id="rId2" display="https://files.afu.se/Downloads/Transcripts/Skeptic%20Zone%20(Richard%20Saunders)/"/>
    <hyperlink ref="C117" r:id="rId117" display="https://youtu.be/BqeAuh3Ww6o"/>
    <hyperlink ref="F117" r:id="rId2" display="https://files.afu.se/Downloads/Transcripts/Skeptic%20Zone%20(Richard%20Saunders)/"/>
    <hyperlink ref="C118" r:id="rId118" display="https://youtu.be/pRGOgg0Dq0I"/>
    <hyperlink ref="F118" r:id="rId2" display="https://files.afu.se/Downloads/Transcripts/Skeptic%20Zone%20(Richard%20Saunders)/"/>
    <hyperlink ref="C119" r:id="rId119" display="https://youtu.be/xdb5qr-MoGs"/>
    <hyperlink ref="F119" r:id="rId2" display="https://files.afu.se/Downloads/Transcripts/Skeptic%20Zone%20(Richard%20Saunders)/"/>
    <hyperlink ref="C120" r:id="rId120" display="https://youtu.be/ZSs6lNvI-CE"/>
    <hyperlink ref="F120" r:id="rId2" display="https://files.afu.se/Downloads/Transcripts/Skeptic%20Zone%20(Richard%20Saunders)/"/>
    <hyperlink ref="C121" r:id="rId121" display="https://youtu.be/XcLUldUb8Ng"/>
    <hyperlink ref="F121" r:id="rId2" display="https://files.afu.se/Downloads/Transcripts/Skeptic%20Zone%20(Richard%20Saunders)/"/>
    <hyperlink ref="C122" r:id="rId122" display="https://youtu.be/4shECw8cBp4"/>
    <hyperlink ref="F122" r:id="rId2" display="https://files.afu.se/Downloads/Transcripts/Skeptic%20Zone%20(Richard%20Saunders)/"/>
    <hyperlink ref="C123" r:id="rId123" display="https://youtu.be/bd-v8J6PZKg"/>
    <hyperlink ref="F123" r:id="rId2" display="https://files.afu.se/Downloads/Transcripts/Skeptic%20Zone%20(Richard%20Saunders)/"/>
    <hyperlink ref="C124" r:id="rId124" display="https://youtu.be/8caKH6gjlQA"/>
    <hyperlink ref="F124" r:id="rId2" display="https://files.afu.se/Downloads/Transcripts/Skeptic%20Zone%20(Richard%20Saunders)/"/>
    <hyperlink ref="C125" r:id="rId125" display="https://youtu.be/V6Dxo42dta4"/>
    <hyperlink ref="F125" r:id="rId2" display="https://files.afu.se/Downloads/Transcripts/Skeptic%20Zone%20(Richard%20Saunders)/"/>
    <hyperlink ref="C126" r:id="rId126" display="https://youtu.be/gpqwbC5ONfE"/>
    <hyperlink ref="F126" r:id="rId2" display="https://files.afu.se/Downloads/Transcripts/Skeptic%20Zone%20(Richard%20Saunders)/"/>
    <hyperlink ref="C127" r:id="rId127" display="https://youtu.be/EFbVB0W4HjU"/>
    <hyperlink ref="F127" r:id="rId2" display="https://files.afu.se/Downloads/Transcripts/Skeptic%20Zone%20(Richard%20Saunders)/"/>
    <hyperlink ref="C128" r:id="rId128" display="https://youtu.be/BBGQdDCAPbI"/>
    <hyperlink ref="F128" r:id="rId2" display="https://files.afu.se/Downloads/Transcripts/Skeptic%20Zone%20(Richard%20Saunders)/"/>
    <hyperlink ref="C129" r:id="rId129" display="https://youtu.be/JK45fgFKODc"/>
    <hyperlink ref="F129" r:id="rId2" display="https://files.afu.se/Downloads/Transcripts/Skeptic%20Zone%20(Richard%20Saunders)/"/>
    <hyperlink ref="C130" r:id="rId130" display="https://youtu.be/1WJGuA0x5BE"/>
    <hyperlink ref="F130" r:id="rId2" display="https://files.afu.se/Downloads/Transcripts/Skeptic%20Zone%20(Richard%20Saunders)/"/>
    <hyperlink ref="C131" r:id="rId131" display="https://youtu.be/7PvBafi2VGA"/>
    <hyperlink ref="F131" r:id="rId2" display="https://files.afu.se/Downloads/Transcripts/Skeptic%20Zone%20(Richard%20Saunders)/"/>
    <hyperlink ref="C132" r:id="rId132" display="https://youtu.be/qym28hUJBec"/>
    <hyperlink ref="F132" r:id="rId2" display="https://files.afu.se/Downloads/Transcripts/Skeptic%20Zone%20(Richard%20Saunders)/"/>
    <hyperlink ref="C133" r:id="rId133" display="https://youtu.be/9I_j6XUT6UI"/>
    <hyperlink ref="F133" r:id="rId2" display="https://files.afu.se/Downloads/Transcripts/Skeptic%20Zone%20(Richard%20Saunders)/"/>
    <hyperlink ref="C134" r:id="rId134" display="https://youtu.be/q2tXdLUens0"/>
    <hyperlink ref="F134" r:id="rId2" display="https://files.afu.se/Downloads/Transcripts/Skeptic%20Zone%20(Richard%20Saunders)/"/>
    <hyperlink ref="C135" r:id="rId135" display="https://youtu.be/qqxMxfQKL0Q"/>
    <hyperlink ref="F135" r:id="rId2" display="https://files.afu.se/Downloads/Transcripts/Skeptic%20Zone%20(Richard%20Saunders)/"/>
    <hyperlink ref="C136" r:id="rId136" display="https://youtu.be/vXGWNkZf3zc"/>
    <hyperlink ref="F136" r:id="rId2" display="https://files.afu.se/Downloads/Transcripts/Skeptic%20Zone%20(Richard%20Saunders)/"/>
    <hyperlink ref="C137" r:id="rId137" display="https://youtu.be/xmFETu7fNb8"/>
    <hyperlink ref="F137" r:id="rId2" display="https://files.afu.se/Downloads/Transcripts/Skeptic%20Zone%20(Richard%20Saunders)/"/>
    <hyperlink ref="C138" r:id="rId138" display="https://youtu.be/jAFlj76Kjco"/>
    <hyperlink ref="F138" r:id="rId2" display="https://files.afu.se/Downloads/Transcripts/Skeptic%20Zone%20(Richard%20Saunders)/"/>
    <hyperlink ref="C139" r:id="rId139" display="https://youtu.be/fXIvh9GjOkg"/>
    <hyperlink ref="F139" r:id="rId2" display="https://files.afu.se/Downloads/Transcripts/Skeptic%20Zone%20(Richard%20Saunders)/"/>
    <hyperlink ref="C140" r:id="rId140" display="https://youtu.be/uINRN2NTMbQ"/>
    <hyperlink ref="F140" r:id="rId2" display="https://files.afu.se/Downloads/Transcripts/Skeptic%20Zone%20(Richard%20Saunders)/"/>
    <hyperlink ref="C141" r:id="rId141" display="https://youtu.be/BtvwNPFtJUk"/>
    <hyperlink ref="F141" r:id="rId2" display="https://files.afu.se/Downloads/Transcripts/Skeptic%20Zone%20(Richard%20Saunders)/"/>
    <hyperlink ref="C142" r:id="rId142" display="https://youtu.be/E_jnvfJxhTk"/>
    <hyperlink ref="F142" r:id="rId2" display="https://files.afu.se/Downloads/Transcripts/Skeptic%20Zone%20(Richard%20Saunders)/"/>
    <hyperlink ref="C143" r:id="rId143" display="https://youtu.be/_w2BDeXg6jE"/>
    <hyperlink ref="F143" r:id="rId2" display="https://files.afu.se/Downloads/Transcripts/Skeptic%20Zone%20(Richard%20Saunders)/"/>
    <hyperlink ref="C144" r:id="rId144" display="https://youtu.be/8O8PxiE4qeE"/>
    <hyperlink ref="F144" r:id="rId2" display="https://files.afu.se/Downloads/Transcripts/Skeptic%20Zone%20(Richard%20Saunders)/"/>
    <hyperlink ref="C145" r:id="rId145" display="https://youtu.be/LuM1O6u-8m8"/>
    <hyperlink ref="F145" r:id="rId2" display="https://files.afu.se/Downloads/Transcripts/Skeptic%20Zone%20(Richard%20Saunders)/"/>
    <hyperlink ref="C146" r:id="rId146" display="https://youtu.be/kyJ52Own3hM"/>
    <hyperlink ref="F146" r:id="rId2" display="https://files.afu.se/Downloads/Transcripts/Skeptic%20Zone%20(Richard%20Saunders)/"/>
    <hyperlink ref="C147" r:id="rId147" display="https://youtu.be/4l3dUOWJnOA"/>
    <hyperlink ref="F147" r:id="rId2" display="https://files.afu.se/Downloads/Transcripts/Skeptic%20Zone%20(Richard%20Saunders)/"/>
    <hyperlink ref="C148" r:id="rId148" display="https://youtu.be/mtUdGtmZb2g"/>
    <hyperlink ref="F148" r:id="rId2" display="https://files.afu.se/Downloads/Transcripts/Skeptic%20Zone%20(Richard%20Saunders)/"/>
    <hyperlink ref="C149" r:id="rId149" display="https://youtu.be/5ZCvBKzO6vE"/>
    <hyperlink ref="F149" r:id="rId2" display="https://files.afu.se/Downloads/Transcripts/Skeptic%20Zone%20(Richard%20Saunders)/"/>
    <hyperlink ref="C150" r:id="rId150" display="https://youtu.be/0G0o3_fIW0M"/>
    <hyperlink ref="F150" r:id="rId2" display="https://files.afu.se/Downloads/Transcripts/Skeptic%20Zone%20(Richard%20Saunders)/"/>
    <hyperlink ref="C151" r:id="rId151" display="https://youtu.be/3o8zPTNBu-k"/>
    <hyperlink ref="F151" r:id="rId2" display="https://files.afu.se/Downloads/Transcripts/Skeptic%20Zone%20(Richard%20Saunders)/"/>
    <hyperlink ref="C152" r:id="rId152" display="https://youtu.be/mkMiIEd2roE"/>
    <hyperlink ref="F152" r:id="rId2" display="https://files.afu.se/Downloads/Transcripts/Skeptic%20Zone%20(Richard%20Saunders)/"/>
    <hyperlink ref="C153" r:id="rId153" display="https://youtu.be/QmZnvByeOko"/>
    <hyperlink ref="F153" r:id="rId2" display="https://files.afu.se/Downloads/Transcripts/Skeptic%20Zone%20(Richard%20Saunders)/"/>
    <hyperlink ref="C154" r:id="rId154" display="https://youtu.be/qhpcLPAG1YM"/>
    <hyperlink ref="F154" r:id="rId2" display="https://files.afu.se/Downloads/Transcripts/Skeptic%20Zone%20(Richard%20Saunders)/"/>
    <hyperlink ref="C155" r:id="rId155" display="https://youtu.be/JNMtyjlPAyY"/>
    <hyperlink ref="F155" r:id="rId2" display="https://files.afu.se/Downloads/Transcripts/Skeptic%20Zone%20(Richard%20Saunders)/"/>
    <hyperlink ref="C156" r:id="rId156" display="https://youtu.be/WVqu2SW79GM"/>
    <hyperlink ref="F156" r:id="rId2" display="https://files.afu.se/Downloads/Transcripts/Skeptic%20Zone%20(Richard%20Saunders)/"/>
    <hyperlink ref="C157" r:id="rId157" display="https://youtu.be/MFNAD6x7nVc"/>
    <hyperlink ref="F157" r:id="rId2" display="https://files.afu.se/Downloads/Transcripts/Skeptic%20Zone%20(Richard%20Saunders)/"/>
    <hyperlink ref="C158" r:id="rId158" display="https://youtu.be/dEitcWjY6Ak"/>
    <hyperlink ref="F158" r:id="rId2" display="https://files.afu.se/Downloads/Transcripts/Skeptic%20Zone%20(Richard%20Saunders)/"/>
    <hyperlink ref="C159" r:id="rId159" display="https://youtu.be/TMjNWI7RTZ4"/>
    <hyperlink ref="F159" r:id="rId2" display="https://files.afu.se/Downloads/Transcripts/Skeptic%20Zone%20(Richard%20Saunders)/"/>
    <hyperlink ref="C160" r:id="rId160" display="https://youtu.be/V28XFrZJMeY"/>
    <hyperlink ref="F160" r:id="rId2" display="https://files.afu.se/Downloads/Transcripts/Skeptic%20Zone%20(Richard%20Saunders)/"/>
    <hyperlink ref="C161" r:id="rId161" display="https://youtu.be/o-iPyC3nh_8"/>
    <hyperlink ref="F161" r:id="rId2" display="https://files.afu.se/Downloads/Transcripts/Skeptic%20Zone%20(Richard%20Saunders)/"/>
    <hyperlink ref="C162" r:id="rId162" display="https://youtu.be/yW2uL5kRG0I"/>
    <hyperlink ref="F162" r:id="rId2" display="https://files.afu.se/Downloads/Transcripts/Skeptic%20Zone%20(Richard%20Saunders)/"/>
    <hyperlink ref="C163" r:id="rId163" display="https://youtu.be/TfCWV-E1-ns"/>
    <hyperlink ref="F163" r:id="rId2" display="https://files.afu.se/Downloads/Transcripts/Skeptic%20Zone%20(Richard%20Saunders)/"/>
    <hyperlink ref="C164" r:id="rId164" display="https://youtu.be/m2r1gH0qqPk"/>
    <hyperlink ref="F164" r:id="rId2" display="https://files.afu.se/Downloads/Transcripts/Skeptic%20Zone%20(Richard%20Saunders)/"/>
    <hyperlink ref="C165" r:id="rId165" display="https://youtu.be/gtVZCKC7_k0"/>
    <hyperlink ref="F165" r:id="rId2" display="https://files.afu.se/Downloads/Transcripts/Skeptic%20Zone%20(Richard%20Saunders)/"/>
    <hyperlink ref="C166" r:id="rId166" display="https://youtu.be/NWGcuCj2t2M"/>
    <hyperlink ref="F166" r:id="rId2" display="https://files.afu.se/Downloads/Transcripts/Skeptic%20Zone%20(Richard%20Saunders)/"/>
    <hyperlink ref="C167" r:id="rId167" display="https://youtu.be/zlS9R_mR2hA"/>
    <hyperlink ref="F167" r:id="rId2" display="https://files.afu.se/Downloads/Transcripts/Skeptic%20Zone%20(Richard%20Saunders)/"/>
    <hyperlink ref="C168" r:id="rId168" display="https://youtu.be/b6TSCNVeMAo"/>
    <hyperlink ref="F168" r:id="rId2" display="https://files.afu.se/Downloads/Transcripts/Skeptic%20Zone%20(Richard%20Saunders)/"/>
    <hyperlink ref="C169" r:id="rId169" display="https://youtu.be/XU6iLFfjCSk"/>
    <hyperlink ref="F169" r:id="rId2" display="https://files.afu.se/Downloads/Transcripts/Skeptic%20Zone%20(Richard%20Saunders)/"/>
    <hyperlink ref="C170" r:id="rId170" display="https://youtu.be/mL2Pvb9YYyo"/>
    <hyperlink ref="F170" r:id="rId2" display="https://files.afu.se/Downloads/Transcripts/Skeptic%20Zone%20(Richard%20Saunders)/"/>
    <hyperlink ref="C171" r:id="rId171" display="https://youtu.be/pb-ROOlFHJg"/>
    <hyperlink ref="F171" r:id="rId2" display="https://files.afu.se/Downloads/Transcripts/Skeptic%20Zone%20(Richard%20Saunders)/"/>
    <hyperlink ref="C172" r:id="rId172" display="https://youtu.be/wNpEZ1kYNGM"/>
    <hyperlink ref="F172" r:id="rId2" display="https://files.afu.se/Downloads/Transcripts/Skeptic%20Zone%20(Richard%20Saunders)/"/>
    <hyperlink ref="C173" r:id="rId173" display="https://youtu.be/ukqsZYHLcuI"/>
    <hyperlink ref="F173" r:id="rId2" display="https://files.afu.se/Downloads/Transcripts/Skeptic%20Zone%20(Richard%20Saunders)/"/>
    <hyperlink ref="C174" r:id="rId174" display="https://youtu.be/mN2rXXTuELk"/>
    <hyperlink ref="F174" r:id="rId2" display="https://files.afu.se/Downloads/Transcripts/Skeptic%20Zone%20(Richard%20Saunders)/"/>
    <hyperlink ref="C175" r:id="rId175" display="https://youtu.be/C51xIqYVNzA"/>
    <hyperlink ref="F175" r:id="rId2" display="https://files.afu.se/Downloads/Transcripts/Skeptic%20Zone%20(Richard%20Saunders)/"/>
    <hyperlink ref="C176" r:id="rId176" display="https://youtu.be/J-7hHgiPuFs"/>
    <hyperlink ref="F176" r:id="rId2" display="https://files.afu.se/Downloads/Transcripts/Skeptic%20Zone%20(Richard%20Saunders)/"/>
    <hyperlink ref="C177" r:id="rId177" display="https://youtu.be/Rc1SMfoarTA"/>
    <hyperlink ref="F177" r:id="rId2" display="https://files.afu.se/Downloads/Transcripts/Skeptic%20Zone%20(Richard%20Saunders)/"/>
    <hyperlink ref="C178" r:id="rId178" display="https://youtu.be/SGhPFe4Wmbg"/>
    <hyperlink ref="F178" r:id="rId2" display="https://files.afu.se/Downloads/Transcripts/Skeptic%20Zone%20(Richard%20Saunders)/"/>
    <hyperlink ref="C179" r:id="rId179" display="https://youtu.be/-9gIzWGCtfo"/>
    <hyperlink ref="F179" r:id="rId2" display="https://files.afu.se/Downloads/Transcripts/Skeptic%20Zone%20(Richard%20Saunders)/"/>
    <hyperlink ref="C180" r:id="rId180" display="https://youtu.be/2yTf5cvE10A"/>
    <hyperlink ref="F180" r:id="rId2" display="https://files.afu.se/Downloads/Transcripts/Skeptic%20Zone%20(Richard%20Saunders)/"/>
    <hyperlink ref="C181" r:id="rId181" display="https://youtu.be/vyUlxSq3NV8"/>
    <hyperlink ref="F181" r:id="rId2" display="https://files.afu.se/Downloads/Transcripts/Skeptic%20Zone%20(Richard%20Saunders)/"/>
    <hyperlink ref="C182" r:id="rId182" display="https://youtu.be/fqGenkAf1g4"/>
    <hyperlink ref="F182" r:id="rId2" display="https://files.afu.se/Downloads/Transcripts/Skeptic%20Zone%20(Richard%20Saunders)/"/>
    <hyperlink ref="C183" r:id="rId183" display="https://youtu.be/t_vNShJKsBQ"/>
    <hyperlink ref="F183" r:id="rId2" display="https://files.afu.se/Downloads/Transcripts/Skeptic%20Zone%20(Richard%20Saunders)/"/>
    <hyperlink ref="C184" r:id="rId184" display="https://youtu.be/I14rsdLq6sY"/>
    <hyperlink ref="F184" r:id="rId2" display="https://files.afu.se/Downloads/Transcripts/Skeptic%20Zone%20(Richard%20Saunders)/"/>
    <hyperlink ref="C185" r:id="rId185" display="https://youtu.be/yEI-VPi0Eus"/>
    <hyperlink ref="F185" r:id="rId2" display="https://files.afu.se/Downloads/Transcripts/Skeptic%20Zone%20(Richard%20Saunders)/"/>
    <hyperlink ref="C186" r:id="rId186" display="https://youtu.be/2nKYmnbgpOU"/>
    <hyperlink ref="F186" r:id="rId2" display="https://files.afu.se/Downloads/Transcripts/Skeptic%20Zone%20(Richard%20Saunders)/"/>
    <hyperlink ref="C187" r:id="rId187" display="https://youtu.be/lD8h9fhJmGM"/>
    <hyperlink ref="F187" r:id="rId2" display="https://files.afu.se/Downloads/Transcripts/Skeptic%20Zone%20(Richard%20Saunders)/"/>
    <hyperlink ref="C188" r:id="rId188" display="https://youtu.be/TS8u-lBVhto"/>
    <hyperlink ref="F188" r:id="rId2" display="https://files.afu.se/Downloads/Transcripts/Skeptic%20Zone%20(Richard%20Saunders)/"/>
    <hyperlink ref="C189" r:id="rId189" display="https://youtu.be/7FpfRIsfckY"/>
    <hyperlink ref="F189" r:id="rId2" display="https://files.afu.se/Downloads/Transcripts/Skeptic%20Zone%20(Richard%20Saunders)/"/>
    <hyperlink ref="C190" r:id="rId190" display="https://youtu.be/ZKCmNc-KDAg"/>
    <hyperlink ref="F190" r:id="rId2" display="https://files.afu.se/Downloads/Transcripts/Skeptic%20Zone%20(Richard%20Saunders)/"/>
    <hyperlink ref="C191" r:id="rId191" display="https://youtu.be/AhvLdC4Wlbs"/>
    <hyperlink ref="F191" r:id="rId2" display="https://files.afu.se/Downloads/Transcripts/Skeptic%20Zone%20(Richard%20Saunders)/"/>
    <hyperlink ref="C192" r:id="rId192" display="https://youtu.be/plcfYy5oEHc"/>
    <hyperlink ref="F192" r:id="rId2" display="https://files.afu.se/Downloads/Transcripts/Skeptic%20Zone%20(Richard%20Saunders)/"/>
    <hyperlink ref="C193" r:id="rId193" display="https://youtu.be/owP5jCyV4cM"/>
    <hyperlink ref="F193" r:id="rId2" display="https://files.afu.se/Downloads/Transcripts/Skeptic%20Zone%20(Richard%20Saunders)/"/>
    <hyperlink ref="C194" r:id="rId194" display="https://youtu.be/640zWWa2WzE"/>
    <hyperlink ref="F194" r:id="rId2" display="https://files.afu.se/Downloads/Transcripts/Skeptic%20Zone%20(Richard%20Saunders)/"/>
    <hyperlink ref="C195" r:id="rId195" display="https://youtu.be/TalnfeTks0s"/>
    <hyperlink ref="F195" r:id="rId2" display="https://files.afu.se/Downloads/Transcripts/Skeptic%20Zone%20(Richard%20Saunders)/"/>
    <hyperlink ref="C196" r:id="rId196" display="https://youtu.be/dn5eD--pvLY"/>
    <hyperlink ref="F196" r:id="rId2" display="https://files.afu.se/Downloads/Transcripts/Skeptic%20Zone%20(Richard%20Saunders)/"/>
    <hyperlink ref="C197" r:id="rId197" display="https://youtu.be/C_CnlbTeqXg"/>
    <hyperlink ref="F197" r:id="rId2" display="https://files.afu.se/Downloads/Transcripts/Skeptic%20Zone%20(Richard%20Saunders)/"/>
    <hyperlink ref="C198" r:id="rId198" display="https://youtu.be/fHP7qFmc_s4"/>
    <hyperlink ref="F198" r:id="rId2" display="https://files.afu.se/Downloads/Transcripts/Skeptic%20Zone%20(Richard%20Saunders)/"/>
    <hyperlink ref="C199" r:id="rId199" display="https://youtu.be/1Xb8sEHT27U"/>
    <hyperlink ref="F199" r:id="rId2" display="https://files.afu.se/Downloads/Transcripts/Skeptic%20Zone%20(Richard%20Saunders)/"/>
    <hyperlink ref="C200" r:id="rId200" display="https://youtu.be/prNNI_UZKVE"/>
    <hyperlink ref="F200" r:id="rId2" display="https://files.afu.se/Downloads/Transcripts/Skeptic%20Zone%20(Richard%20Saunders)/"/>
    <hyperlink ref="C201" r:id="rId201" display="https://youtu.be/tWAB-QD5OFQ"/>
    <hyperlink ref="F201" r:id="rId2" display="https://files.afu.se/Downloads/Transcripts/Skeptic%20Zone%20(Richard%20Saunders)/"/>
    <hyperlink ref="C202" r:id="rId202" display="https://youtu.be/OFg5FB-nabE"/>
    <hyperlink ref="F202" r:id="rId2" display="https://files.afu.se/Downloads/Transcripts/Skeptic%20Zone%20(Richard%20Saunders)/"/>
    <hyperlink ref="C203" r:id="rId203" display="https://youtu.be/xTI8j5VhP7U"/>
    <hyperlink ref="F203" r:id="rId2" display="https://files.afu.se/Downloads/Transcripts/Skeptic%20Zone%20(Richard%20Saunders)/"/>
    <hyperlink ref="C204" r:id="rId204" display="https://youtu.be/VbnU2QPQcHA"/>
    <hyperlink ref="F204" r:id="rId2" display="https://files.afu.se/Downloads/Transcripts/Skeptic%20Zone%20(Richard%20Saunders)/"/>
    <hyperlink ref="C205" r:id="rId205" display="https://youtu.be/I4cieUXJpJo"/>
    <hyperlink ref="F205" r:id="rId2" display="https://files.afu.se/Downloads/Transcripts/Skeptic%20Zone%20(Richard%20Saunders)/"/>
    <hyperlink ref="C206" r:id="rId206" display="https://youtu.be/yHWTMf2yt9c"/>
    <hyperlink ref="F206" r:id="rId2" display="https://files.afu.se/Downloads/Transcripts/Skeptic%20Zone%20(Richard%20Saunders)/"/>
    <hyperlink ref="C207" r:id="rId207" display="https://youtu.be/HeBylVl7VJA"/>
    <hyperlink ref="F207" r:id="rId2" display="https://files.afu.se/Downloads/Transcripts/Skeptic%20Zone%20(Richard%20Saunders)/"/>
    <hyperlink ref="C208" r:id="rId208" display="https://youtu.be/grvwnqjjK6k"/>
    <hyperlink ref="F208" r:id="rId2" display="https://files.afu.se/Downloads/Transcripts/Skeptic%20Zone%20(Richard%20Saunders)/"/>
    <hyperlink ref="C209" r:id="rId209" display="https://youtu.be/Rf6Uc7Z3OOY"/>
    <hyperlink ref="F209" r:id="rId2" display="https://files.afu.se/Downloads/Transcripts/Skeptic%20Zone%20(Richard%20Saunders)/"/>
    <hyperlink ref="C210" r:id="rId210" display="https://youtu.be/nzlICEExiX4"/>
    <hyperlink ref="F210" r:id="rId2" display="https://files.afu.se/Downloads/Transcripts/Skeptic%20Zone%20(Richard%20Saunders)/"/>
    <hyperlink ref="C211" r:id="rId211" display="https://youtu.be/o_I-lY7ueog"/>
    <hyperlink ref="F211" r:id="rId2" display="https://files.afu.se/Downloads/Transcripts/Skeptic%20Zone%20(Richard%20Saunders)/"/>
    <hyperlink ref="C212" r:id="rId212" display="https://youtu.be/zg9ywujoBCc"/>
    <hyperlink ref="F212" r:id="rId2" display="https://files.afu.se/Downloads/Transcripts/Skeptic%20Zone%20(Richard%20Saunders)/"/>
    <hyperlink ref="C213" r:id="rId213" display="https://youtu.be/RqQytx1exFo"/>
    <hyperlink ref="F213" r:id="rId2" display="https://files.afu.se/Downloads/Transcripts/Skeptic%20Zone%20(Richard%20Saunders)/"/>
    <hyperlink ref="C214" r:id="rId214" display="https://youtu.be/drjDb6Q1m5Q"/>
    <hyperlink ref="F214" r:id="rId2" display="https://files.afu.se/Downloads/Transcripts/Skeptic%20Zone%20(Richard%20Saunders)/"/>
    <hyperlink ref="C215" r:id="rId215" display="https://youtu.be/OgzuWtV2RRY"/>
    <hyperlink ref="F215" r:id="rId2" display="https://files.afu.se/Downloads/Transcripts/Skeptic%20Zone%20(Richard%20Saunders)/"/>
    <hyperlink ref="C216" r:id="rId216" display="https://youtu.be/Bq6_cb5xp48"/>
    <hyperlink ref="F216" r:id="rId2" display="https://files.afu.se/Downloads/Transcripts/Skeptic%20Zone%20(Richard%20Saunders)/"/>
    <hyperlink ref="C217" r:id="rId217" display="https://youtu.be/woADaxDwBHI"/>
    <hyperlink ref="F217" r:id="rId2" display="https://files.afu.se/Downloads/Transcripts/Skeptic%20Zone%20(Richard%20Saunders)/"/>
    <hyperlink ref="C218" r:id="rId218" display="https://youtu.be/J5lOaDQugMM"/>
    <hyperlink ref="F218" r:id="rId2" display="https://files.afu.se/Downloads/Transcripts/Skeptic%20Zone%20(Richard%20Saunders)/"/>
    <hyperlink ref="C219" r:id="rId219" display="https://youtu.be/_8NzBqkFb8k"/>
    <hyperlink ref="F219" r:id="rId2" display="https://files.afu.se/Downloads/Transcripts/Skeptic%20Zone%20(Richard%20Saunders)/"/>
    <hyperlink ref="C220" r:id="rId220" display="https://youtu.be/ajwlDGvRieo"/>
    <hyperlink ref="F220" r:id="rId2" display="https://files.afu.se/Downloads/Transcripts/Skeptic%20Zone%20(Richard%20Saunders)/"/>
    <hyperlink ref="C221" r:id="rId221" display="https://youtu.be/Ivc1TpVlXck"/>
    <hyperlink ref="F221" r:id="rId2" display="https://files.afu.se/Downloads/Transcripts/Skeptic%20Zone%20(Richard%20Saunders)/"/>
    <hyperlink ref="C222" r:id="rId222" display="https://youtu.be/Ep_IXHUYgPo"/>
    <hyperlink ref="F222" r:id="rId2" display="https://files.afu.se/Downloads/Transcripts/Skeptic%20Zone%20(Richard%20Saunders)/"/>
    <hyperlink ref="C223" r:id="rId223" display="https://youtu.be/dJW60ax1Rkw"/>
    <hyperlink ref="F223" r:id="rId2" display="https://files.afu.se/Downloads/Transcripts/Skeptic%20Zone%20(Richard%20Saunders)/"/>
    <hyperlink ref="C224" r:id="rId224" display="https://youtu.be/BZQUbBd2SwI"/>
    <hyperlink ref="F224" r:id="rId2" display="https://files.afu.se/Downloads/Transcripts/Skeptic%20Zone%20(Richard%20Saunders)/"/>
    <hyperlink ref="C225" r:id="rId225" display="https://youtu.be/VzHQb9l5iFw"/>
    <hyperlink ref="F225" r:id="rId2" display="https://files.afu.se/Downloads/Transcripts/Skeptic%20Zone%20(Richard%20Saunders)/"/>
    <hyperlink ref="C226" r:id="rId226" display="https://youtu.be/sr3YNvuS9LY"/>
    <hyperlink ref="F226" r:id="rId2" display="https://files.afu.se/Downloads/Transcripts/Skeptic%20Zone%20(Richard%20Saunders)/"/>
    <hyperlink ref="C227" r:id="rId227" display="https://youtu.be/v0VEH9hDOd8"/>
    <hyperlink ref="F227" r:id="rId2" display="https://files.afu.se/Downloads/Transcripts/Skeptic%20Zone%20(Richard%20Saunders)/"/>
    <hyperlink ref="C228" r:id="rId228" display="https://youtu.be/1s1WsH0pdMk"/>
    <hyperlink ref="F228" r:id="rId2" display="https://files.afu.se/Downloads/Transcripts/Skeptic%20Zone%20(Richard%20Saunders)/"/>
    <hyperlink ref="C229" r:id="rId229" display="https://youtu.be/ASBL9h-W9xA"/>
    <hyperlink ref="F229" r:id="rId2" display="https://files.afu.se/Downloads/Transcripts/Skeptic%20Zone%20(Richard%20Saunders)/"/>
    <hyperlink ref="C230" r:id="rId230" display="https://youtu.be/CXfVTYPF230"/>
    <hyperlink ref="F230" r:id="rId2" display="https://files.afu.se/Downloads/Transcripts/Skeptic%20Zone%20(Richard%20Saunders)/"/>
    <hyperlink ref="C231" r:id="rId231" display="https://youtu.be/0sxuvQ6IokA"/>
    <hyperlink ref="F231" r:id="rId2" display="https://files.afu.se/Downloads/Transcripts/Skeptic%20Zone%20(Richard%20Saunders)/"/>
    <hyperlink ref="C232" r:id="rId232" display="https://youtu.be/QLly_VEWeRQ"/>
    <hyperlink ref="F232" r:id="rId2" display="https://files.afu.se/Downloads/Transcripts/Skeptic%20Zone%20(Richard%20Saunders)/"/>
    <hyperlink ref="C233" r:id="rId233" display="https://youtu.be/NZLIrs7FRUQ"/>
    <hyperlink ref="F233" r:id="rId2" display="https://files.afu.se/Downloads/Transcripts/Skeptic%20Zone%20(Richard%20Saunders)/"/>
    <hyperlink ref="C234" r:id="rId234" display="https://youtu.be/D4IkEXbcmHM"/>
    <hyperlink ref="F234" r:id="rId2" display="https://files.afu.se/Downloads/Transcripts/Skeptic%20Zone%20(Richard%20Saunders)/"/>
    <hyperlink ref="C235" r:id="rId235" display="https://youtu.be/IPYJ5E0eqb4"/>
    <hyperlink ref="F235" r:id="rId2" display="https://files.afu.se/Downloads/Transcripts/Skeptic%20Zone%20(Richard%20Saunders)/"/>
    <hyperlink ref="C236" r:id="rId236" display="https://youtu.be/0ibXRTNE1z4"/>
    <hyperlink ref="F236" r:id="rId2" display="https://files.afu.se/Downloads/Transcripts/Skeptic%20Zone%20(Richard%20Saunders)/"/>
    <hyperlink ref="C237" r:id="rId237" display="https://youtu.be/Z8rShWyzGAA"/>
    <hyperlink ref="F237" r:id="rId2" display="https://files.afu.se/Downloads/Transcripts/Skeptic%20Zone%20(Richard%20Saunders)/"/>
    <hyperlink ref="C238" r:id="rId238" display="https://youtu.be/nvubkh0EMpM"/>
    <hyperlink ref="F238" r:id="rId2" display="https://files.afu.se/Downloads/Transcripts/Skeptic%20Zone%20(Richard%20Saunders)/"/>
    <hyperlink ref="C239" r:id="rId239" display="https://youtu.be/8cHbU7Tfkt0"/>
    <hyperlink ref="F239" r:id="rId2" display="https://files.afu.se/Downloads/Transcripts/Skeptic%20Zone%20(Richard%20Saunders)/"/>
    <hyperlink ref="C240" r:id="rId240" display="https://youtu.be/3cQ31P1_8lc"/>
    <hyperlink ref="F240" r:id="rId2" display="https://files.afu.se/Downloads/Transcripts/Skeptic%20Zone%20(Richard%20Saunders)/"/>
    <hyperlink ref="C241" r:id="rId241" display="https://youtu.be/NI6Bz3fsyqw"/>
    <hyperlink ref="F241" r:id="rId2" display="https://files.afu.se/Downloads/Transcripts/Skeptic%20Zone%20(Richard%20Saunders)/"/>
    <hyperlink ref="C242" r:id="rId242" display="https://youtu.be/_8bTCDApt50"/>
    <hyperlink ref="F242" r:id="rId2" display="https://files.afu.se/Downloads/Transcripts/Skeptic%20Zone%20(Richard%20Saunders)/"/>
    <hyperlink ref="C243" r:id="rId243" display="https://youtu.be/vyNZpd_PkCc"/>
    <hyperlink ref="F243" r:id="rId2" display="https://files.afu.se/Downloads/Transcripts/Skeptic%20Zone%20(Richard%20Saunders)/"/>
    <hyperlink ref="C244" r:id="rId244" display="https://youtu.be/x_PjwNnsrrI"/>
    <hyperlink ref="F244" r:id="rId2" display="https://files.afu.se/Downloads/Transcripts/Skeptic%20Zone%20(Richard%20Saunders)/"/>
    <hyperlink ref="C245" r:id="rId245" display="https://youtu.be/uP8xpPtE7RU"/>
    <hyperlink ref="F245" r:id="rId2" display="https://files.afu.se/Downloads/Transcripts/Skeptic%20Zone%20(Richard%20Saunders)/"/>
    <hyperlink ref="C246" r:id="rId246" display="https://youtu.be/EPHhbFbX9y0"/>
    <hyperlink ref="F246" r:id="rId2" display="https://files.afu.se/Downloads/Transcripts/Skeptic%20Zone%20(Richard%20Saunders)/"/>
    <hyperlink ref="C247" r:id="rId247" display="https://youtu.be/QLSjONOcMqw"/>
    <hyperlink ref="F247" r:id="rId2" display="https://files.afu.se/Downloads/Transcripts/Skeptic%20Zone%20(Richard%20Saunders)/"/>
    <hyperlink ref="C248" r:id="rId248" display="https://youtu.be/zNLkmBJfxxI"/>
    <hyperlink ref="F248" r:id="rId2" display="https://files.afu.se/Downloads/Transcripts/Skeptic%20Zone%20(Richard%20Saunders)/"/>
    <hyperlink ref="C249" r:id="rId249" display="https://youtu.be/_zqHDU6dzQg"/>
    <hyperlink ref="F249" r:id="rId2" display="https://files.afu.se/Downloads/Transcripts/Skeptic%20Zone%20(Richard%20Saunders)/"/>
    <hyperlink ref="C250" r:id="rId250" display="https://youtu.be/SRHltcWlTVg"/>
    <hyperlink ref="F250" r:id="rId2" display="https://files.afu.se/Downloads/Transcripts/Skeptic%20Zone%20(Richard%20Saunders)/"/>
    <hyperlink ref="C251" r:id="rId251" display="https://youtu.be/JZM8l4cStIo"/>
    <hyperlink ref="F251" r:id="rId2" display="https://files.afu.se/Downloads/Transcripts/Skeptic%20Zone%20(Richard%20Saunders)/"/>
    <hyperlink ref="C252" r:id="rId252" display="https://youtu.be/KuHUs46dpFg"/>
    <hyperlink ref="F252" r:id="rId2" display="https://files.afu.se/Downloads/Transcripts/Skeptic%20Zone%20(Richard%20Saunders)/"/>
    <hyperlink ref="C253" r:id="rId253" display="https://youtu.be/wz09_MJ07YM"/>
    <hyperlink ref="F253" r:id="rId2" display="https://files.afu.se/Downloads/Transcripts/Skeptic%20Zone%20(Richard%20Saunders)/"/>
    <hyperlink ref="C254" r:id="rId254" display="https://youtu.be/UGRpfgrvHuY"/>
    <hyperlink ref="F254" r:id="rId2" display="https://files.afu.se/Downloads/Transcripts/Skeptic%20Zone%20(Richard%20Saunders)/"/>
    <hyperlink ref="C255" r:id="rId255" display="https://youtu.be/_g6aXBxaNTc"/>
    <hyperlink ref="F255" r:id="rId2" display="https://files.afu.se/Downloads/Transcripts/Skeptic%20Zone%20(Richard%20Saunders)/"/>
    <hyperlink ref="C256" r:id="rId256" display="https://youtu.be/MDZ6vd2RAsc"/>
    <hyperlink ref="F256" r:id="rId2" display="https://files.afu.se/Downloads/Transcripts/Skeptic%20Zone%20(Richard%20Saunders)/"/>
    <hyperlink ref="C257" r:id="rId257" display="https://youtu.be/AsGxi4UdFMk"/>
    <hyperlink ref="F257" r:id="rId2" display="https://files.afu.se/Downloads/Transcripts/Skeptic%20Zone%20(Richard%20Saunders)/"/>
    <hyperlink ref="C258" r:id="rId258" display="https://youtu.be/ZYHgWUijQMc"/>
    <hyperlink ref="F258" r:id="rId2" display="https://files.afu.se/Downloads/Transcripts/Skeptic%20Zone%20(Richard%20Saunders)/"/>
    <hyperlink ref="C259" r:id="rId259" display="https://youtu.be/uXL1DRfeOKI"/>
    <hyperlink ref="F259" r:id="rId2" display="https://files.afu.se/Downloads/Transcripts/Skeptic%20Zone%20(Richard%20Saunders)/"/>
    <hyperlink ref="C260" r:id="rId260" display="https://youtu.be/DxkIBnIc9hk"/>
    <hyperlink ref="F260" r:id="rId2" display="https://files.afu.se/Downloads/Transcripts/Skeptic%20Zone%20(Richard%20Saunders)/"/>
    <hyperlink ref="C261" r:id="rId261" display="https://youtu.be/80pYPJpGCBQ"/>
    <hyperlink ref="F261" r:id="rId2" display="https://files.afu.se/Downloads/Transcripts/Skeptic%20Zone%20(Richard%20Saunders)/"/>
    <hyperlink ref="C262" r:id="rId262" display="https://youtu.be/qB_DctvKDLo"/>
    <hyperlink ref="F262" r:id="rId2" display="https://files.afu.se/Downloads/Transcripts/Skeptic%20Zone%20(Richard%20Saunders)/"/>
    <hyperlink ref="C263" r:id="rId263" display="https://youtu.be/TCDVz7PehC4"/>
    <hyperlink ref="F263" r:id="rId2" display="https://files.afu.se/Downloads/Transcripts/Skeptic%20Zone%20(Richard%20Saunders)/"/>
    <hyperlink ref="C264" r:id="rId264" display="https://youtu.be/xadE0B21N38"/>
    <hyperlink ref="F264" r:id="rId2" display="https://files.afu.se/Downloads/Transcripts/Skeptic%20Zone%20(Richard%20Saunders)/"/>
    <hyperlink ref="C265" r:id="rId265" display="https://youtu.be/ygmZW11Rbbs"/>
    <hyperlink ref="F265" r:id="rId2" display="https://files.afu.se/Downloads/Transcripts/Skeptic%20Zone%20(Richard%20Saunders)/"/>
    <hyperlink ref="C266" r:id="rId266" display="https://youtu.be/NMcZCNhcxRs"/>
    <hyperlink ref="F266" r:id="rId2" display="https://files.afu.se/Downloads/Transcripts/Skeptic%20Zone%20(Richard%20Saunders)/"/>
    <hyperlink ref="C267" r:id="rId267" display="https://youtu.be/WfVTcY2TO6Y"/>
    <hyperlink ref="F267" r:id="rId2" display="https://files.afu.se/Downloads/Transcripts/Skeptic%20Zone%20(Richard%20Saunders)/"/>
    <hyperlink ref="C268" r:id="rId268" display="https://youtu.be/-uK0jSWX9f0"/>
    <hyperlink ref="F268" r:id="rId2" display="https://files.afu.se/Downloads/Transcripts/Skeptic%20Zone%20(Richard%20Saunders)/"/>
    <hyperlink ref="C269" r:id="rId269" display="https://youtu.be/xMStJBFPF5E"/>
    <hyperlink ref="F269" r:id="rId2" display="https://files.afu.se/Downloads/Transcripts/Skeptic%20Zone%20(Richard%20Saunders)/"/>
    <hyperlink ref="C270" r:id="rId270" display="https://youtu.be/0utPLCAXRmg"/>
    <hyperlink ref="F270" r:id="rId2" display="https://files.afu.se/Downloads/Transcripts/Skeptic%20Zone%20(Richard%20Saunders)/"/>
    <hyperlink ref="C271" r:id="rId271" display="https://youtu.be/MkBFm3hV3Xo"/>
    <hyperlink ref="F271" r:id="rId2" display="https://files.afu.se/Downloads/Transcripts/Skeptic%20Zone%20(Richard%20Saunders)/"/>
    <hyperlink ref="C272" r:id="rId272" display="https://youtu.be/vQrU9lIDLpk"/>
    <hyperlink ref="F272" r:id="rId2" display="https://files.afu.se/Downloads/Transcripts/Skeptic%20Zone%20(Richard%20Saunders)/"/>
    <hyperlink ref="C273" r:id="rId273" display="https://youtu.be/mnnicqn8JAc"/>
    <hyperlink ref="F273" r:id="rId2" display="https://files.afu.se/Downloads/Transcripts/Skeptic%20Zone%20(Richard%20Saunders)/"/>
    <hyperlink ref="C274" r:id="rId274" display="https://youtu.be/O7mQqjX6e5o"/>
    <hyperlink ref="F274" r:id="rId2" display="https://files.afu.se/Downloads/Transcripts/Skeptic%20Zone%20(Richard%20Saunders)/"/>
    <hyperlink ref="C275" r:id="rId275" display="https://youtu.be/mVF8kUSsLt0"/>
    <hyperlink ref="F275" r:id="rId2" display="https://files.afu.se/Downloads/Transcripts/Skeptic%20Zone%20(Richard%20Saunders)/"/>
    <hyperlink ref="C276" r:id="rId276" display="https://youtu.be/G7Sulbut7W4"/>
    <hyperlink ref="F276" r:id="rId2" display="https://files.afu.se/Downloads/Transcripts/Skeptic%20Zone%20(Richard%20Saunders)/"/>
    <hyperlink ref="C277" r:id="rId277" display="https://youtu.be/pFSqcLrQ02Q"/>
    <hyperlink ref="F277" r:id="rId2" display="https://files.afu.se/Downloads/Transcripts/Skeptic%20Zone%20(Richard%20Saunders)/"/>
    <hyperlink ref="C278" r:id="rId278" display="https://youtu.be/r-Ofe6MRunU"/>
    <hyperlink ref="F278" r:id="rId2" display="https://files.afu.se/Downloads/Transcripts/Skeptic%20Zone%20(Richard%20Saunders)/"/>
    <hyperlink ref="C279" r:id="rId279" display="https://youtu.be/Vf4flIpWV2g"/>
    <hyperlink ref="F279" r:id="rId2" display="https://files.afu.se/Downloads/Transcripts/Skeptic%20Zone%20(Richard%20Saunders)/"/>
    <hyperlink ref="C280" r:id="rId280" display="https://youtu.be/_LbrstqaIpc"/>
    <hyperlink ref="F280" r:id="rId2" display="https://files.afu.se/Downloads/Transcripts/Skeptic%20Zone%20(Richard%20Saunders)/"/>
    <hyperlink ref="C281" r:id="rId281" display="https://youtu.be/eBaWURai4OM"/>
    <hyperlink ref="F281" r:id="rId2" display="https://files.afu.se/Downloads/Transcripts/Skeptic%20Zone%20(Richard%20Saunders)/"/>
    <hyperlink ref="C282" r:id="rId282" display="https://youtu.be/u71ROK6EECI"/>
    <hyperlink ref="F282" r:id="rId2" display="https://files.afu.se/Downloads/Transcripts/Skeptic%20Zone%20(Richard%20Saunders)/"/>
    <hyperlink ref="C283" r:id="rId283" display="https://youtu.be/u9wwPD6vXyQ"/>
    <hyperlink ref="F283" r:id="rId2" display="https://files.afu.se/Downloads/Transcripts/Skeptic%20Zone%20(Richard%20Saunders)/"/>
    <hyperlink ref="C284" r:id="rId284" display="https://youtu.be/flgus8AnpDM"/>
    <hyperlink ref="F284" r:id="rId2" display="https://files.afu.se/Downloads/Transcripts/Skeptic%20Zone%20(Richard%20Saunders)/"/>
    <hyperlink ref="C285" r:id="rId285" display="https://youtu.be/dCn475H767o"/>
    <hyperlink ref="F285" r:id="rId2" display="https://files.afu.se/Downloads/Transcripts/Skeptic%20Zone%20(Richard%20Saunders)/"/>
    <hyperlink ref="C286" r:id="rId286" display="https://youtu.be/ve_fSyM148M"/>
    <hyperlink ref="F286" r:id="rId2" display="https://files.afu.se/Downloads/Transcripts/Skeptic%20Zone%20(Richard%20Saunders)/"/>
    <hyperlink ref="C287" r:id="rId287" display="https://youtu.be/FEqzCeXWusk"/>
    <hyperlink ref="F287" r:id="rId2" display="https://files.afu.se/Downloads/Transcripts/Skeptic%20Zone%20(Richard%20Saunders)/"/>
    <hyperlink ref="C288" r:id="rId288" display="https://youtu.be/ujWZSe6wz1g"/>
    <hyperlink ref="F288" r:id="rId2" display="https://files.afu.se/Downloads/Transcripts/Skeptic%20Zone%20(Richard%20Saunders)/"/>
    <hyperlink ref="C289" r:id="rId289" display="https://youtu.be/llApZhsQ37A"/>
    <hyperlink ref="F289" r:id="rId2" display="https://files.afu.se/Downloads/Transcripts/Skeptic%20Zone%20(Richard%20Saunders)/"/>
    <hyperlink ref="C290" r:id="rId290" display="https://youtu.be/AE7c0Dsg6Zs"/>
    <hyperlink ref="F290" r:id="rId2" display="https://files.afu.se/Downloads/Transcripts/Skeptic%20Zone%20(Richard%20Saunders)/"/>
    <hyperlink ref="C291" r:id="rId291" display="https://youtu.be/ppTH9z7M8AU"/>
    <hyperlink ref="F291" r:id="rId2" display="https://files.afu.se/Downloads/Transcripts/Skeptic%20Zone%20(Richard%20Saunders)/"/>
    <hyperlink ref="C292" r:id="rId292" display="https://youtu.be/MhJxu3QyKCw"/>
    <hyperlink ref="F292" r:id="rId2" display="https://files.afu.se/Downloads/Transcripts/Skeptic%20Zone%20(Richard%20Saunders)/"/>
    <hyperlink ref="C293" r:id="rId293" display="https://youtu.be/OvuZ7gwJCoM"/>
    <hyperlink ref="F293" r:id="rId2" display="https://files.afu.se/Downloads/Transcripts/Skeptic%20Zone%20(Richard%20Saunders)/"/>
    <hyperlink ref="C294" r:id="rId294" display="https://youtu.be/e2ECqWk3YbQ"/>
    <hyperlink ref="F294" r:id="rId2" display="https://files.afu.se/Downloads/Transcripts/Skeptic%20Zone%20(Richard%20Saunders)/"/>
    <hyperlink ref="C295" r:id="rId295" display="https://youtu.be/QprOk7P1Lfk"/>
    <hyperlink ref="F295" r:id="rId2" display="https://files.afu.se/Downloads/Transcripts/Skeptic%20Zone%20(Richard%20Saunders)/"/>
    <hyperlink ref="C296" r:id="rId296" display="https://youtu.be/djPMIVCtPHE"/>
    <hyperlink ref="F296" r:id="rId2" display="https://files.afu.se/Downloads/Transcripts/Skeptic%20Zone%20(Richard%20Saunders)/"/>
    <hyperlink ref="C297" r:id="rId297" display="https://youtu.be/150k1WvpwlU"/>
    <hyperlink ref="F297" r:id="rId2" display="https://files.afu.se/Downloads/Transcripts/Skeptic%20Zone%20(Richard%20Saunders)/"/>
    <hyperlink ref="C298" r:id="rId298" display="https://youtu.be/LXQSN1BBmHY"/>
    <hyperlink ref="F298" r:id="rId2" display="https://files.afu.se/Downloads/Transcripts/Skeptic%20Zone%20(Richard%20Saunders)/"/>
    <hyperlink ref="C299" r:id="rId299" display="https://youtu.be/2tKg6i2Vokg"/>
    <hyperlink ref="F299" r:id="rId2" display="https://files.afu.se/Downloads/Transcripts/Skeptic%20Zone%20(Richard%20Saunders)/"/>
    <hyperlink ref="C300" r:id="rId300" display="https://youtu.be/9fDg72asBPs"/>
    <hyperlink ref="F300" r:id="rId2" display="https://files.afu.se/Downloads/Transcripts/Skeptic%20Zone%20(Richard%20Saunders)/"/>
    <hyperlink ref="C301" r:id="rId301" display="https://youtu.be/9P2O0BeCkhU"/>
    <hyperlink ref="F301" r:id="rId2" display="https://files.afu.se/Downloads/Transcripts/Skeptic%20Zone%20(Richard%20Saunders)/"/>
    <hyperlink ref="C302" r:id="rId302" display="https://youtu.be/Cdzdmc4ArPM"/>
    <hyperlink ref="F302" r:id="rId2" display="https://files.afu.se/Downloads/Transcripts/Skeptic%20Zone%20(Richard%20Saunders)/"/>
    <hyperlink ref="C303" r:id="rId303" display="https://youtu.be/yIBovupfnRY"/>
    <hyperlink ref="F303" r:id="rId2" display="https://files.afu.se/Downloads/Transcripts/Skeptic%20Zone%20(Richard%20Saunders)/"/>
    <hyperlink ref="C304" r:id="rId304" display="https://youtu.be/UjpQI0T-zVo"/>
    <hyperlink ref="F304" r:id="rId2" display="https://files.afu.se/Downloads/Transcripts/Skeptic%20Zone%20(Richard%20Saunders)/"/>
    <hyperlink ref="C305" r:id="rId305" display="https://youtu.be/GHJoHgOB-pQ"/>
    <hyperlink ref="F305" r:id="rId2" display="https://files.afu.se/Downloads/Transcripts/Skeptic%20Zone%20(Richard%20Saunders)/"/>
    <hyperlink ref="C306" r:id="rId306" display="https://youtu.be/Aj9Mxohf3zw"/>
    <hyperlink ref="F306" r:id="rId2" display="https://files.afu.se/Downloads/Transcripts/Skeptic%20Zone%20(Richard%20Saunders)/"/>
    <hyperlink ref="C307" r:id="rId307" display="https://youtu.be/_ufqo1lP8Jk"/>
    <hyperlink ref="F307" r:id="rId2" display="https://files.afu.se/Downloads/Transcripts/Skeptic%20Zone%20(Richard%20Saunders)/"/>
    <hyperlink ref="C308" r:id="rId308" display="https://youtu.be/izjkg_bSKnk"/>
    <hyperlink ref="F308" r:id="rId2" display="https://files.afu.se/Downloads/Transcripts/Skeptic%20Zone%20(Richard%20Saunders)/"/>
    <hyperlink ref="C309" r:id="rId309" display="https://youtu.be/nsaNj0KIZZw"/>
    <hyperlink ref="F309" r:id="rId2" display="https://files.afu.se/Downloads/Transcripts/Skeptic%20Zone%20(Richard%20Saunders)/"/>
    <hyperlink ref="C310" r:id="rId310" display="https://youtu.be/vfevBZ2cQDM"/>
    <hyperlink ref="F310" r:id="rId2" display="https://files.afu.se/Downloads/Transcripts/Skeptic%20Zone%20(Richard%20Saunders)/"/>
    <hyperlink ref="C311" r:id="rId311" display="https://youtu.be/n1ntNiSJEDk"/>
    <hyperlink ref="F311" r:id="rId2" display="https://files.afu.se/Downloads/Transcripts/Skeptic%20Zone%20(Richard%20Saunders)/"/>
    <hyperlink ref="C312" r:id="rId312" display="https://youtu.be/b9NelhD5_gU"/>
    <hyperlink ref="F312" r:id="rId2" display="https://files.afu.se/Downloads/Transcripts/Skeptic%20Zone%20(Richard%20Saunders)/"/>
    <hyperlink ref="C313" r:id="rId313" display="https://youtu.be/Vg5gOyl-Ntc"/>
    <hyperlink ref="F313" r:id="rId2" display="https://files.afu.se/Downloads/Transcripts/Skeptic%20Zone%20(Richard%20Saunders)/"/>
    <hyperlink ref="C314" r:id="rId314" display="https://youtu.be/AtpsEg7-aKw"/>
    <hyperlink ref="F314" r:id="rId2" display="https://files.afu.se/Downloads/Transcripts/Skeptic%20Zone%20(Richard%20Saunders)/"/>
    <hyperlink ref="C315" r:id="rId315" display="https://youtu.be/dH2NjU-Q3Ac"/>
    <hyperlink ref="F315" r:id="rId2" display="https://files.afu.se/Downloads/Transcripts/Skeptic%20Zone%20(Richard%20Saunders)/"/>
    <hyperlink ref="C316" r:id="rId316" display="https://youtu.be/9W-Or_5xXKU"/>
    <hyperlink ref="F316" r:id="rId2" display="https://files.afu.se/Downloads/Transcripts/Skeptic%20Zone%20(Richard%20Saunders)/"/>
    <hyperlink ref="C317" r:id="rId317" display="https://youtu.be/lJmp5e3Pidc"/>
    <hyperlink ref="F317" r:id="rId2" display="https://files.afu.se/Downloads/Transcripts/Skeptic%20Zone%20(Richard%20Saunders)/"/>
    <hyperlink ref="C318" r:id="rId318" display="https://youtu.be/WsjqLIVgr-8"/>
    <hyperlink ref="F318" r:id="rId2" display="https://files.afu.se/Downloads/Transcripts/Skeptic%20Zone%20(Richard%20Saunders)/"/>
    <hyperlink ref="C319" r:id="rId319" display="https://youtu.be/yOMw-nW4OOA"/>
    <hyperlink ref="F319" r:id="rId2" display="https://files.afu.se/Downloads/Transcripts/Skeptic%20Zone%20(Richard%20Saunders)/"/>
    <hyperlink ref="C320" r:id="rId320" display="https://youtu.be/kj_vKvUuyUA"/>
    <hyperlink ref="F320" r:id="rId2" display="https://files.afu.se/Downloads/Transcripts/Skeptic%20Zone%20(Richard%20Saunders)/"/>
    <hyperlink ref="C321" r:id="rId321" display="https://youtu.be/ePfyoXz8rUA"/>
    <hyperlink ref="F321" r:id="rId2" display="https://files.afu.se/Downloads/Transcripts/Skeptic%20Zone%20(Richard%20Saunders)/"/>
    <hyperlink ref="C322" r:id="rId322" display="https://youtu.be/JtGIXF2T_t4"/>
    <hyperlink ref="F322" r:id="rId2" display="https://files.afu.se/Downloads/Transcripts/Skeptic%20Zone%20(Richard%20Saunders)/"/>
    <hyperlink ref="C323" r:id="rId323" display="https://youtu.be/-DpQWmiHMrw"/>
    <hyperlink ref="F323" r:id="rId2" display="https://files.afu.se/Downloads/Transcripts/Skeptic%20Zone%20(Richard%20Saunders)/"/>
    <hyperlink ref="C324" r:id="rId324" display="https://youtu.be/oMxOBi8wqdI"/>
    <hyperlink ref="F324" r:id="rId2" display="https://files.afu.se/Downloads/Transcripts/Skeptic%20Zone%20(Richard%20Saunders)/"/>
    <hyperlink ref="C325" r:id="rId325" display="https://youtu.be/SXqIqbeJsTM"/>
    <hyperlink ref="F325" r:id="rId2" display="https://files.afu.se/Downloads/Transcripts/Skeptic%20Zone%20(Richard%20Saunders)/"/>
    <hyperlink ref="C326" r:id="rId326" display="https://youtu.be/gtw6qLTRaNs"/>
    <hyperlink ref="F326" r:id="rId2" display="https://files.afu.se/Downloads/Transcripts/Skeptic%20Zone%20(Richard%20Saunders)/"/>
    <hyperlink ref="C327" r:id="rId327" display="https://youtu.be/8XXA-2SRzys"/>
    <hyperlink ref="F327" r:id="rId2" display="https://files.afu.se/Downloads/Transcripts/Skeptic%20Zone%20(Richard%20Saunders)/"/>
    <hyperlink ref="C328" r:id="rId328" display="https://youtu.be/Ivg-NFMAeU8"/>
    <hyperlink ref="F328" r:id="rId2" display="https://files.afu.se/Downloads/Transcripts/Skeptic%20Zone%20(Richard%20Saunders)/"/>
    <hyperlink ref="C329" r:id="rId329" display="https://youtu.be/EuQtDPU5Obg"/>
    <hyperlink ref="F329" r:id="rId2" display="https://files.afu.se/Downloads/Transcripts/Skeptic%20Zone%20(Richard%20Saunders)/"/>
    <hyperlink ref="C330" r:id="rId330" display="https://youtu.be/bRf9nP3Xx9A"/>
    <hyperlink ref="F330" r:id="rId2" display="https://files.afu.se/Downloads/Transcripts/Skeptic%20Zone%20(Richard%20Saunders)/"/>
    <hyperlink ref="C331" r:id="rId331" display="https://youtu.be/1oYiVl_RRPU"/>
    <hyperlink ref="F331" r:id="rId2" display="https://files.afu.se/Downloads/Transcripts/Skeptic%20Zone%20(Richard%20Saunders)/"/>
    <hyperlink ref="C332" r:id="rId332" display="https://youtu.be/jQVhw7QDWnY"/>
    <hyperlink ref="F332" r:id="rId2" display="https://files.afu.se/Downloads/Transcripts/Skeptic%20Zone%20(Richard%20Saunders)/"/>
    <hyperlink ref="C333" r:id="rId333" display="https://youtu.be/lj7A8wV0i98"/>
    <hyperlink ref="F333" r:id="rId2" display="https://files.afu.se/Downloads/Transcripts/Skeptic%20Zone%20(Richard%20Saunders)/"/>
    <hyperlink ref="C334" r:id="rId334" display="https://youtu.be/u8ucqL3sYlU"/>
    <hyperlink ref="F334" r:id="rId2" display="https://files.afu.se/Downloads/Transcripts/Skeptic%20Zone%20(Richard%20Saunders)/"/>
    <hyperlink ref="C335" r:id="rId335" display="https://youtu.be/b9TqtnqbSRc"/>
    <hyperlink ref="F335" r:id="rId2" display="https://files.afu.se/Downloads/Transcripts/Skeptic%20Zone%20(Richard%20Saunders)/"/>
    <hyperlink ref="C336" r:id="rId336" display="https://youtu.be/z-1rV-HTQmo"/>
    <hyperlink ref="F336" r:id="rId2" display="https://files.afu.se/Downloads/Transcripts/Skeptic%20Zone%20(Richard%20Saunders)/"/>
    <hyperlink ref="C337" r:id="rId337" display="https://youtu.be/G3L1p6MPAL8"/>
    <hyperlink ref="F337" r:id="rId2" display="https://files.afu.se/Downloads/Transcripts/Skeptic%20Zone%20(Richard%20Saunders)/"/>
    <hyperlink ref="C338" r:id="rId338" display="https://youtu.be/aXuTJHZbbQY"/>
    <hyperlink ref="F338" r:id="rId2" display="https://files.afu.se/Downloads/Transcripts/Skeptic%20Zone%20(Richard%20Saunders)/"/>
    <hyperlink ref="C339" r:id="rId339" display="https://youtu.be/ANI6QmqYyHA"/>
    <hyperlink ref="F339" r:id="rId2" display="https://files.afu.se/Downloads/Transcripts/Skeptic%20Zone%20(Richard%20Saunders)/"/>
    <hyperlink ref="C340" r:id="rId340" display="https://youtu.be/zYAfIXxfpzQ"/>
    <hyperlink ref="F340" r:id="rId2" display="https://files.afu.se/Downloads/Transcripts/Skeptic%20Zone%20(Richard%20Saunders)/"/>
    <hyperlink ref="C341" r:id="rId341" display="https://youtu.be/jzVuMKah14Q"/>
    <hyperlink ref="F341" r:id="rId2" display="https://files.afu.se/Downloads/Transcripts/Skeptic%20Zone%20(Richard%20Saunders)/"/>
    <hyperlink ref="C342" r:id="rId342" display="https://youtu.be/KqWZbXDWBxs"/>
    <hyperlink ref="F342" r:id="rId2" display="https://files.afu.se/Downloads/Transcripts/Skeptic%20Zone%20(Richard%20Saunders)/"/>
    <hyperlink ref="C343" r:id="rId343" display="https://youtu.be/G0UWfixjBiE"/>
    <hyperlink ref="F343" r:id="rId2" display="https://files.afu.se/Downloads/Transcripts/Skeptic%20Zone%20(Richard%20Saunders)/"/>
    <hyperlink ref="C344" r:id="rId344" display="https://youtu.be/_J-rGv3mavA"/>
    <hyperlink ref="F344" r:id="rId2" display="https://files.afu.se/Downloads/Transcripts/Skeptic%20Zone%20(Richard%20Saunders)/"/>
    <hyperlink ref="C345" r:id="rId345" display="https://youtu.be/ibB1Y8Ej0qQ"/>
    <hyperlink ref="F345" r:id="rId2" display="https://files.afu.se/Downloads/Transcripts/Skeptic%20Zone%20(Richard%20Saunders)/"/>
    <hyperlink ref="C346" r:id="rId346" display="https://youtu.be/_IWS6srg3qQ"/>
    <hyperlink ref="F346" r:id="rId2" display="https://files.afu.se/Downloads/Transcripts/Skeptic%20Zone%20(Richard%20Saunders)/"/>
    <hyperlink ref="C347" r:id="rId347" display="https://youtu.be/JA5BXJZiZrI"/>
    <hyperlink ref="F347" r:id="rId2" display="https://files.afu.se/Downloads/Transcripts/Skeptic%20Zone%20(Richard%20Saunders)/"/>
    <hyperlink ref="C348" r:id="rId348" display="https://youtu.be/ksbq89CDbWI"/>
    <hyperlink ref="F348" r:id="rId2" display="https://files.afu.se/Downloads/Transcripts/Skeptic%20Zone%20(Richard%20Saunders)/"/>
    <hyperlink ref="C349" r:id="rId349" display="https://youtu.be/OKz1a6N3jv0"/>
    <hyperlink ref="F349" r:id="rId2" display="https://files.afu.se/Downloads/Transcripts/Skeptic%20Zone%20(Richard%20Saunders)/"/>
    <hyperlink ref="C350" r:id="rId350" display="https://youtu.be/-Zx9GLsr_h4"/>
    <hyperlink ref="F350" r:id="rId2" display="https://files.afu.se/Downloads/Transcripts/Skeptic%20Zone%20(Richard%20Saunders)/"/>
    <hyperlink ref="C351" r:id="rId351" display="https://youtu.be/YY5i0RG_-vI"/>
    <hyperlink ref="F351" r:id="rId2" display="https://files.afu.se/Downloads/Transcripts/Skeptic%20Zone%20(Richard%20Saunders)/"/>
    <hyperlink ref="C352" r:id="rId352" display="https://youtu.be/3HWRKVsY_-I"/>
    <hyperlink ref="F352" r:id="rId2" display="https://files.afu.se/Downloads/Transcripts/Skeptic%20Zone%20(Richard%20Saunders)/"/>
    <hyperlink ref="C353" r:id="rId353" display="https://youtu.be/o1YrzuIj3sI"/>
    <hyperlink ref="F353" r:id="rId2" display="https://files.afu.se/Downloads/Transcripts/Skeptic%20Zone%20(Richard%20Saunders)/"/>
    <hyperlink ref="C354" r:id="rId354" display="https://youtu.be/q1PMiQFVGCI"/>
    <hyperlink ref="F354" r:id="rId2" display="https://files.afu.se/Downloads/Transcripts/Skeptic%20Zone%20(Richard%20Saunders)/"/>
    <hyperlink ref="C355" r:id="rId355" display="https://youtu.be/EJ4y_uzsa_w"/>
    <hyperlink ref="F355" r:id="rId2" display="https://files.afu.se/Downloads/Transcripts/Skeptic%20Zone%20(Richard%20Saunders)/"/>
    <hyperlink ref="C356" r:id="rId356" display="https://youtu.be/SVXiHZ4U55M"/>
    <hyperlink ref="F356" r:id="rId2" display="https://files.afu.se/Downloads/Transcripts/Skeptic%20Zone%20(Richard%20Saunders)/"/>
    <hyperlink ref="C357" r:id="rId357" display="https://youtu.be/z0COiqrgdiY"/>
    <hyperlink ref="F357" r:id="rId2" display="https://files.afu.se/Downloads/Transcripts/Skeptic%20Zone%20(Richard%20Saunders)/"/>
    <hyperlink ref="C358" r:id="rId358" display="https://youtu.be/10GdS1GrIgY"/>
    <hyperlink ref="F358" r:id="rId2" display="https://files.afu.se/Downloads/Transcripts/Skeptic%20Zone%20(Richard%20Saunders)/"/>
    <hyperlink ref="C359" r:id="rId359" display="https://youtu.be/Vf1VMc3Gka4"/>
    <hyperlink ref="F359" r:id="rId2" display="https://files.afu.se/Downloads/Transcripts/Skeptic%20Zone%20(Richard%20Saunders)/"/>
    <hyperlink ref="C360" r:id="rId360" display="https://youtu.be/jS5JrgUxf30"/>
    <hyperlink ref="F360" r:id="rId2" display="https://files.afu.se/Downloads/Transcripts/Skeptic%20Zone%20(Richard%20Saunders)/"/>
    <hyperlink ref="C361" r:id="rId361" display="https://youtu.be/mTDJpzBnoVA"/>
    <hyperlink ref="F361" r:id="rId2" display="https://files.afu.se/Downloads/Transcripts/Skeptic%20Zone%20(Richard%20Saunders)/"/>
    <hyperlink ref="C362" r:id="rId362" display="https://youtu.be/WbNNj-v__gs"/>
    <hyperlink ref="F362" r:id="rId2" display="https://files.afu.se/Downloads/Transcripts/Skeptic%20Zone%20(Richard%20Saunders)/"/>
    <hyperlink ref="C363" r:id="rId363" display="https://youtu.be/AJOTMiK3Sfg"/>
    <hyperlink ref="F363" r:id="rId2" display="https://files.afu.se/Downloads/Transcripts/Skeptic%20Zone%20(Richard%20Saunders)/"/>
    <hyperlink ref="C364" r:id="rId364" display="https://youtu.be/Zic2bL8iIog"/>
    <hyperlink ref="F364" r:id="rId2" display="https://files.afu.se/Downloads/Transcripts/Skeptic%20Zone%20(Richard%20Saunders)/"/>
    <hyperlink ref="C365" r:id="rId365" display="https://youtu.be/WMr5VymbXgY"/>
    <hyperlink ref="F365" r:id="rId2" display="https://files.afu.se/Downloads/Transcripts/Skeptic%20Zone%20(Richard%20Saunders)/"/>
    <hyperlink ref="C366" r:id="rId366" display="https://youtu.be/qsZjB9DK6ec"/>
    <hyperlink ref="F366" r:id="rId2" display="https://files.afu.se/Downloads/Transcripts/Skeptic%20Zone%20(Richard%20Saunders)/"/>
    <hyperlink ref="C367" r:id="rId367" display="https://youtu.be/sipiv04Mujk"/>
    <hyperlink ref="F367" r:id="rId2" display="https://files.afu.se/Downloads/Transcripts/Skeptic%20Zone%20(Richard%20Saunders)/"/>
    <hyperlink ref="C368" r:id="rId368" display="https://youtu.be/UYbS5BwbWHE"/>
    <hyperlink ref="F368" r:id="rId2" display="https://files.afu.se/Downloads/Transcripts/Skeptic%20Zone%20(Richard%20Saunders)/"/>
    <hyperlink ref="C369" r:id="rId369" display="https://youtu.be/rZ64a5HLRWc"/>
    <hyperlink ref="F369" r:id="rId2" display="https://files.afu.se/Downloads/Transcripts/Skeptic%20Zone%20(Richard%20Saunders)/"/>
    <hyperlink ref="C370" r:id="rId370" display="https://youtu.be/lCOy4EwIAdQ"/>
    <hyperlink ref="F370" r:id="rId2" display="https://files.afu.se/Downloads/Transcripts/Skeptic%20Zone%20(Richard%20Saunders)/"/>
    <hyperlink ref="C371" r:id="rId371" display="https://youtu.be/xsQNkjeH7ts"/>
    <hyperlink ref="F371" r:id="rId2" display="https://files.afu.se/Downloads/Transcripts/Skeptic%20Zone%20(Richard%20Saunders)/"/>
    <hyperlink ref="C372" r:id="rId372" display="https://youtu.be/YJ1vKuhF3aU"/>
    <hyperlink ref="F372" r:id="rId2" display="https://files.afu.se/Downloads/Transcripts/Skeptic%20Zone%20(Richard%20Saunders)/"/>
    <hyperlink ref="C373" r:id="rId373" display="https://youtu.be/2cnTK0BYcXQ"/>
    <hyperlink ref="F373" r:id="rId2" display="https://files.afu.se/Downloads/Transcripts/Skeptic%20Zone%20(Richard%20Saunders)/"/>
    <hyperlink ref="C374" r:id="rId374" display="https://youtu.be/I4UddcPGlLw"/>
    <hyperlink ref="F374" r:id="rId2" display="https://files.afu.se/Downloads/Transcripts/Skeptic%20Zone%20(Richard%20Saunders)/"/>
    <hyperlink ref="C375" r:id="rId375" display="https://youtu.be/mlLw1wN5yI4"/>
    <hyperlink ref="F375" r:id="rId2" display="https://files.afu.se/Downloads/Transcripts/Skeptic%20Zone%20(Richard%20Saunders)/"/>
    <hyperlink ref="C376" r:id="rId376" display="https://youtu.be/64W235tvLsQ"/>
    <hyperlink ref="F376" r:id="rId2" display="https://files.afu.se/Downloads/Transcripts/Skeptic%20Zone%20(Richard%20Saunders)/"/>
    <hyperlink ref="C377" r:id="rId377" display="https://youtu.be/k0j0Ou9FfJM"/>
    <hyperlink ref="F377" r:id="rId2" display="https://files.afu.se/Downloads/Transcripts/Skeptic%20Zone%20(Richard%20Saunders)/"/>
    <hyperlink ref="C378" r:id="rId378" display="https://youtu.be/T-hI9uKBIvo"/>
    <hyperlink ref="F378" r:id="rId2" display="https://files.afu.se/Downloads/Transcripts/Skeptic%20Zone%20(Richard%20Saunders)/"/>
    <hyperlink ref="C379" r:id="rId379" display="https://youtu.be/PNlOT6e0mmM"/>
    <hyperlink ref="F379" r:id="rId2" display="https://files.afu.se/Downloads/Transcripts/Skeptic%20Zone%20(Richard%20Saunders)/"/>
    <hyperlink ref="C380" r:id="rId380" display="https://youtu.be/3ACWviKjSoA"/>
    <hyperlink ref="F380" r:id="rId2" display="https://files.afu.se/Downloads/Transcripts/Skeptic%20Zone%20(Richard%20Saunders)/"/>
    <hyperlink ref="C381" r:id="rId381" display="https://youtu.be/pex7-s4fLGk"/>
    <hyperlink ref="F381" r:id="rId2" display="https://files.afu.se/Downloads/Transcripts/Skeptic%20Zone%20(Richard%20Saunders)/"/>
    <hyperlink ref="C382" r:id="rId382" display="https://youtu.be/KHvBIe8p8LA"/>
    <hyperlink ref="F382" r:id="rId2" display="https://files.afu.se/Downloads/Transcripts/Skeptic%20Zone%20(Richard%20Saunders)/"/>
    <hyperlink ref="C383" r:id="rId383" display="https://youtu.be/tJP3_jYLKds"/>
    <hyperlink ref="F383" r:id="rId2" display="https://files.afu.se/Downloads/Transcripts/Skeptic%20Zone%20(Richard%20Saunders)/"/>
    <hyperlink ref="C384" r:id="rId384" display="https://youtu.be/KTRGrxfRaw4"/>
    <hyperlink ref="F384" r:id="rId2" display="https://files.afu.se/Downloads/Transcripts/Skeptic%20Zone%20(Richard%20Saunders)/"/>
    <hyperlink ref="C385" r:id="rId385" display="https://youtu.be/3QZpiugm4NA"/>
    <hyperlink ref="F385" r:id="rId2" display="https://files.afu.se/Downloads/Transcripts/Skeptic%20Zone%20(Richard%20Saunders)/"/>
    <hyperlink ref="C386" r:id="rId386" display="https://youtu.be/-QD4yrJR2gU"/>
    <hyperlink ref="F386" r:id="rId2" display="https://files.afu.se/Downloads/Transcripts/Skeptic%20Zone%20(Richard%20Saunders)/"/>
    <hyperlink ref="C387" r:id="rId387" display="https://youtu.be/2dYXar1HBJU"/>
    <hyperlink ref="F387" r:id="rId2" display="https://files.afu.se/Downloads/Transcripts/Skeptic%20Zone%20(Richard%20Saunders)/"/>
    <hyperlink ref="C388" r:id="rId388" display="https://youtu.be/ONhHPEJwsOs"/>
    <hyperlink ref="F388" r:id="rId2" display="https://files.afu.se/Downloads/Transcripts/Skeptic%20Zone%20(Richard%20Saunders)/"/>
    <hyperlink ref="C389" r:id="rId389" display="https://youtu.be/vql8uwkcfZU"/>
    <hyperlink ref="F389" r:id="rId2" display="https://files.afu.se/Downloads/Transcripts/Skeptic%20Zone%20(Richard%20Saunders)/"/>
    <hyperlink ref="C390" r:id="rId390" display="https://youtu.be/oApr8ORpVu4"/>
    <hyperlink ref="F390" r:id="rId2" display="https://files.afu.se/Downloads/Transcripts/Skeptic%20Zone%20(Richard%20Saunders)/"/>
    <hyperlink ref="C391" r:id="rId391" display="https://youtu.be/fuHNZH3mPrA"/>
    <hyperlink ref="F391" r:id="rId2" display="https://files.afu.se/Downloads/Transcripts/Skeptic%20Zone%20(Richard%20Saunders)/"/>
    <hyperlink ref="C392" r:id="rId392" display="https://youtu.be/RjRSPLhR9II"/>
    <hyperlink ref="F392" r:id="rId2" display="https://files.afu.se/Downloads/Transcripts/Skeptic%20Zone%20(Richard%20Saunders)/"/>
    <hyperlink ref="C393" r:id="rId393" display="https://youtu.be/1-mMj5Tqimo"/>
    <hyperlink ref="F393" r:id="rId2" display="https://files.afu.se/Downloads/Transcripts/Skeptic%20Zone%20(Richard%20Saunders)/"/>
    <hyperlink ref="C394" r:id="rId394" display="https://youtu.be/KiLrDzmh0yY"/>
    <hyperlink ref="F394" r:id="rId2" display="https://files.afu.se/Downloads/Transcripts/Skeptic%20Zone%20(Richard%20Saunders)/"/>
    <hyperlink ref="C395" r:id="rId395" display="https://youtu.be/-F4A4KObLTw"/>
    <hyperlink ref="F395" r:id="rId2" display="https://files.afu.se/Downloads/Transcripts/Skeptic%20Zone%20(Richard%20Saunders)/"/>
    <hyperlink ref="C396" r:id="rId396" display="https://youtu.be/FvtdX0JokPg"/>
    <hyperlink ref="F396" r:id="rId2" display="https://files.afu.se/Downloads/Transcripts/Skeptic%20Zone%20(Richard%20Saunders)/"/>
    <hyperlink ref="C397" r:id="rId397" display="https://youtu.be/IrOpOyYUh90"/>
    <hyperlink ref="F397" r:id="rId2" display="https://files.afu.se/Downloads/Transcripts/Skeptic%20Zone%20(Richard%20Saunders)/"/>
    <hyperlink ref="C398" r:id="rId398" display="https://youtu.be/0uV4SK-0jp4"/>
    <hyperlink ref="F398" r:id="rId2" display="https://files.afu.se/Downloads/Transcripts/Skeptic%20Zone%20(Richard%20Saunders)/"/>
    <hyperlink ref="C399" r:id="rId399" display="https://youtu.be/DkO_nxBQGPU"/>
    <hyperlink ref="F399" r:id="rId2" display="https://files.afu.se/Downloads/Transcripts/Skeptic%20Zone%20(Richard%20Saunders)/"/>
    <hyperlink ref="C400" r:id="rId400" display="https://youtu.be/Y6u4hrh2VFw"/>
    <hyperlink ref="F400" r:id="rId2" display="https://files.afu.se/Downloads/Transcripts/Skeptic%20Zone%20(Richard%20Saunders)/"/>
    <hyperlink ref="C401" r:id="rId401" display="https://youtu.be/39Xxz_CoFKA"/>
    <hyperlink ref="F401" r:id="rId2" display="https://files.afu.se/Downloads/Transcripts/Skeptic%20Zone%20(Richard%20Saunders)/"/>
    <hyperlink ref="C402" r:id="rId402" display="https://youtu.be/JIRHfJFftFU"/>
    <hyperlink ref="F402" r:id="rId2" display="https://files.afu.se/Downloads/Transcripts/Skeptic%20Zone%20(Richard%20Saunders)/"/>
    <hyperlink ref="C403" r:id="rId403" display="https://youtu.be/jQ43LmFtKl8"/>
    <hyperlink ref="F403" r:id="rId2" display="https://files.afu.se/Downloads/Transcripts/Skeptic%20Zone%20(Richard%20Saunders)/"/>
    <hyperlink ref="C404" r:id="rId404" display="https://youtu.be/VYbCDxH9laY"/>
    <hyperlink ref="F404" r:id="rId2" display="https://files.afu.se/Downloads/Transcripts/Skeptic%20Zone%20(Richard%20Saunders)/"/>
    <hyperlink ref="C405" r:id="rId405" display="https://youtu.be/fpHXr9jqDiQ"/>
    <hyperlink ref="F405" r:id="rId2" display="https://files.afu.se/Downloads/Transcripts/Skeptic%20Zone%20(Richard%20Saunders)/"/>
    <hyperlink ref="C406" r:id="rId406" display="https://youtu.be/DMWY8cDy78E"/>
    <hyperlink ref="F406" r:id="rId2" display="https://files.afu.se/Downloads/Transcripts/Skeptic%20Zone%20(Richard%20Saunders)/"/>
    <hyperlink ref="C407" r:id="rId407" display="https://youtu.be/-EGH75F87lk"/>
    <hyperlink ref="F407" r:id="rId2" display="https://files.afu.se/Downloads/Transcripts/Skeptic%20Zone%20(Richard%20Saunders)/"/>
    <hyperlink ref="C408" r:id="rId408" display="https://youtu.be/XiuK7hoFkfM"/>
    <hyperlink ref="F408" r:id="rId2" display="https://files.afu.se/Downloads/Transcripts/Skeptic%20Zone%20(Richard%20Saunders)/"/>
    <hyperlink ref="C409" r:id="rId409" display="https://youtu.be/gy6NutmO6no"/>
    <hyperlink ref="F409" r:id="rId2" display="https://files.afu.se/Downloads/Transcripts/Skeptic%20Zone%20(Richard%20Saunders)/"/>
    <hyperlink ref="C410" r:id="rId410" display="https://youtu.be/LzM660SqNVA"/>
    <hyperlink ref="F410" r:id="rId2" display="https://files.afu.se/Downloads/Transcripts/Skeptic%20Zone%20(Richard%20Saunders)/"/>
    <hyperlink ref="C411" r:id="rId411" display="https://youtu.be/wvBbFx1nQlw"/>
    <hyperlink ref="F411" r:id="rId2" display="https://files.afu.se/Downloads/Transcripts/Skeptic%20Zone%20(Richard%20Saunders)/"/>
    <hyperlink ref="C412" r:id="rId412" display="https://youtu.be/EOF2Mut3nWo"/>
    <hyperlink ref="F412" r:id="rId2" display="https://files.afu.se/Downloads/Transcripts/Skeptic%20Zone%20(Richard%20Saunders)/"/>
    <hyperlink ref="C413" r:id="rId413" display="https://youtu.be/FnZw9QJdHO8"/>
    <hyperlink ref="F413" r:id="rId2" display="https://files.afu.se/Downloads/Transcripts/Skeptic%20Zone%20(Richard%20Saunders)/"/>
    <hyperlink ref="C414" r:id="rId414" display="https://youtu.be/djY_yGXiOrA"/>
    <hyperlink ref="F414" r:id="rId2" display="https://files.afu.se/Downloads/Transcripts/Skeptic%20Zone%20(Richard%20Saunders)/"/>
    <hyperlink ref="C415" r:id="rId415" display="https://youtu.be/cJUQjie3cpY"/>
    <hyperlink ref="F415" r:id="rId2" display="https://files.afu.se/Downloads/Transcripts/Skeptic%20Zone%20(Richard%20Saunders)/"/>
    <hyperlink ref="C416" r:id="rId416" display="https://youtu.be/TWfGxgg7NOg"/>
    <hyperlink ref="F416" r:id="rId2" display="https://files.afu.se/Downloads/Transcripts/Skeptic%20Zone%20(Richard%20Saunders)/"/>
    <hyperlink ref="C417" r:id="rId417" display="https://youtu.be/ncl72mldOe4"/>
    <hyperlink ref="F417" r:id="rId2" display="https://files.afu.se/Downloads/Transcripts/Skeptic%20Zone%20(Richard%20Saunders)/"/>
    <hyperlink ref="C418" r:id="rId418" display="https://youtu.be/z5fkanIGgwE"/>
    <hyperlink ref="F418" r:id="rId2" display="https://files.afu.se/Downloads/Transcripts/Skeptic%20Zone%20(Richard%20Saunders)/"/>
    <hyperlink ref="C419" r:id="rId419" display="https://youtu.be/hlgb6YIYwow"/>
    <hyperlink ref="F419" r:id="rId2" display="https://files.afu.se/Downloads/Transcripts/Skeptic%20Zone%20(Richard%20Saunders)/"/>
    <hyperlink ref="C420" r:id="rId420" display="https://youtu.be/NglMEEJ8PA0"/>
    <hyperlink ref="F420" r:id="rId2" display="https://files.afu.se/Downloads/Transcripts/Skeptic%20Zone%20(Richard%20Saunders)/"/>
    <hyperlink ref="C421" r:id="rId421" display="https://youtu.be/dDiVwVEf9ak"/>
    <hyperlink ref="F421" r:id="rId2" display="https://files.afu.se/Downloads/Transcripts/Skeptic%20Zone%20(Richard%20Saunders)/"/>
    <hyperlink ref="C422" r:id="rId422" display="https://youtu.be/36wF5wiwOW4"/>
    <hyperlink ref="F422" r:id="rId2" display="https://files.afu.se/Downloads/Transcripts/Skeptic%20Zone%20(Richard%20Saunders)/"/>
    <hyperlink ref="C423" r:id="rId423" display="https://youtu.be/h-umBZEsU5k"/>
    <hyperlink ref="F423" r:id="rId2" display="https://files.afu.se/Downloads/Transcripts/Skeptic%20Zone%20(Richard%20Saunders)/"/>
    <hyperlink ref="C424" r:id="rId424" display="https://youtu.be/LAUS4h9hprk"/>
    <hyperlink ref="F424" r:id="rId2" display="https://files.afu.se/Downloads/Transcripts/Skeptic%20Zone%20(Richard%20Saunders)/"/>
    <hyperlink ref="C425" r:id="rId425" display="https://youtu.be/n_j28iRWrlk"/>
    <hyperlink ref="F425" r:id="rId2" display="https://files.afu.se/Downloads/Transcripts/Skeptic%20Zone%20(Richard%20Saunders)/"/>
    <hyperlink ref="C426" r:id="rId426" display="https://youtu.be/TecZXUA3O00"/>
    <hyperlink ref="F426" r:id="rId2" display="https://files.afu.se/Downloads/Transcripts/Skeptic%20Zone%20(Richard%20Saunders)/"/>
    <hyperlink ref="C427" r:id="rId427" display="https://youtu.be/ZG1GYsjiQXE"/>
    <hyperlink ref="F427" r:id="rId2" display="https://files.afu.se/Downloads/Transcripts/Skeptic%20Zone%20(Richard%20Saunders)/"/>
    <hyperlink ref="C428" r:id="rId428" display="https://youtu.be/TPcSYIpfIgA"/>
    <hyperlink ref="F428" r:id="rId2" display="https://files.afu.se/Downloads/Transcripts/Skeptic%20Zone%20(Richard%20Saunders)/"/>
    <hyperlink ref="C429" r:id="rId429" display="https://youtu.be/VFTTHQs_33c"/>
    <hyperlink ref="F429" r:id="rId2" display="https://files.afu.se/Downloads/Transcripts/Skeptic%20Zone%20(Richard%20Saunders)/"/>
    <hyperlink ref="C430" r:id="rId430" display="https://youtu.be/gzN-Et6tXzY"/>
    <hyperlink ref="F430" r:id="rId2" display="https://files.afu.se/Downloads/Transcripts/Skeptic%20Zone%20(Richard%20Saunders)/"/>
    <hyperlink ref="C431" r:id="rId431" display="https://youtu.be/kHMRPAY3qSc"/>
    <hyperlink ref="F431" r:id="rId2" display="https://files.afu.se/Downloads/Transcripts/Skeptic%20Zone%20(Richard%20Saunders)/"/>
    <hyperlink ref="C432" r:id="rId432" display="https://youtu.be/oa4WYc6zKOk"/>
    <hyperlink ref="F432" r:id="rId2" display="https://files.afu.se/Downloads/Transcripts/Skeptic%20Zone%20(Richard%20Saunders)/"/>
    <hyperlink ref="C433" r:id="rId433" display="https://youtu.be/mZs0SdNT7mk"/>
    <hyperlink ref="F433" r:id="rId2" display="https://files.afu.se/Downloads/Transcripts/Skeptic%20Zone%20(Richard%20Saunders)/"/>
    <hyperlink ref="C434" r:id="rId434" display="https://youtu.be/i3AboFLmcVQ"/>
    <hyperlink ref="F434" r:id="rId2" display="https://files.afu.se/Downloads/Transcripts/Skeptic%20Zone%20(Richard%20Saunders)/"/>
    <hyperlink ref="C435" r:id="rId435" display="https://youtu.be/Kf0Q5H1aszw"/>
    <hyperlink ref="F435" r:id="rId2" display="https://files.afu.se/Downloads/Transcripts/Skeptic%20Zone%20(Richard%20Saunders)/"/>
    <hyperlink ref="C436" r:id="rId436" display="https://youtu.be/i1prRQFhHc8"/>
    <hyperlink ref="F436" r:id="rId2" display="https://files.afu.se/Downloads/Transcripts/Skeptic%20Zone%20(Richard%20Saunders)/"/>
    <hyperlink ref="C437" r:id="rId437" display="https://youtu.be/SxwD2DzKuDk"/>
    <hyperlink ref="F437" r:id="rId2" display="https://files.afu.se/Downloads/Transcripts/Skeptic%20Zone%20(Richard%20Saunders)/"/>
    <hyperlink ref="C438" r:id="rId438" display="https://youtu.be/5ajBEBB1Fes"/>
    <hyperlink ref="F438" r:id="rId2" display="https://files.afu.se/Downloads/Transcripts/Skeptic%20Zone%20(Richard%20Saunders)/"/>
    <hyperlink ref="C439" r:id="rId439" display="https://youtu.be/o9OKDu0QLpQ"/>
    <hyperlink ref="F439" r:id="rId2" display="https://files.afu.se/Downloads/Transcripts/Skeptic%20Zone%20(Richard%20Saunders)/"/>
    <hyperlink ref="C440" r:id="rId440" display="https://youtu.be/NjFpXpXBGTc"/>
    <hyperlink ref="F440" r:id="rId2" display="https://files.afu.se/Downloads/Transcripts/Skeptic%20Zone%20(Richard%20Saunders)/"/>
    <hyperlink ref="C441" r:id="rId441" display="https://youtu.be/Pf6NFH7S7QE"/>
    <hyperlink ref="F441" r:id="rId2" display="https://files.afu.se/Downloads/Transcripts/Skeptic%20Zone%20(Richard%20Saunders)/"/>
    <hyperlink ref="C442" r:id="rId442" display="https://youtu.be/zSok8zntMzk"/>
    <hyperlink ref="F442" r:id="rId2" display="https://files.afu.se/Downloads/Transcripts/Skeptic%20Zone%20(Richard%20Saunders)/"/>
    <hyperlink ref="C443" r:id="rId443" display="https://youtu.be/Zar2_1HeFZc"/>
    <hyperlink ref="F443" r:id="rId2" display="https://files.afu.se/Downloads/Transcripts/Skeptic%20Zone%20(Richard%20Saunders)/"/>
    <hyperlink ref="C444" r:id="rId444" display="https://youtu.be/aZQ2YGQocXU"/>
    <hyperlink ref="F444" r:id="rId2" display="https://files.afu.se/Downloads/Transcripts/Skeptic%20Zone%20(Richard%20Saunders)/"/>
    <hyperlink ref="C445" r:id="rId445" display="https://youtu.be/Xh7EOHH-quI"/>
    <hyperlink ref="F445" r:id="rId2" display="https://files.afu.se/Downloads/Transcripts/Skeptic%20Zone%20(Richard%20Saunders)/"/>
    <hyperlink ref="C446" r:id="rId446" display="https://youtu.be/imaEbWUYqAo"/>
    <hyperlink ref="F446" r:id="rId2" display="https://files.afu.se/Downloads/Transcripts/Skeptic%20Zone%20(Richard%20Saunders)/"/>
    <hyperlink ref="C447" r:id="rId447" display="https://youtu.be/ZnktQYv1UGI"/>
    <hyperlink ref="F447" r:id="rId2" display="https://files.afu.se/Downloads/Transcripts/Skeptic%20Zone%20(Richard%20Saunders)/"/>
    <hyperlink ref="C448" r:id="rId448" display="https://youtu.be/QHIQV4xpeN0"/>
    <hyperlink ref="F448" r:id="rId2" display="https://files.afu.se/Downloads/Transcripts/Skeptic%20Zone%20(Richard%20Saunders)/"/>
    <hyperlink ref="C449" r:id="rId449" display="https://youtu.be/r_ALRZq9vNg"/>
    <hyperlink ref="F449" r:id="rId2" display="https://files.afu.se/Downloads/Transcripts/Skeptic%20Zone%20(Richard%20Saunders)/"/>
    <hyperlink ref="C450" r:id="rId450" display="https://youtu.be/1WYh3lLysFs"/>
    <hyperlink ref="F450" r:id="rId2" display="https://files.afu.se/Downloads/Transcripts/Skeptic%20Zone%20(Richard%20Saunders)/"/>
    <hyperlink ref="C451" r:id="rId451" display="https://youtu.be/WRELT8PGgwI"/>
    <hyperlink ref="F451" r:id="rId2" display="https://files.afu.se/Downloads/Transcripts/Skeptic%20Zone%20(Richard%20Saunders)/"/>
    <hyperlink ref="C452" r:id="rId452" display="https://youtu.be/Lsd5QxiIf54"/>
    <hyperlink ref="F452" r:id="rId2" display="https://files.afu.se/Downloads/Transcripts/Skeptic%20Zone%20(Richard%20Saunders)/"/>
    <hyperlink ref="C453" r:id="rId453" display="https://youtu.be/251JjjL5Zrk"/>
    <hyperlink ref="F453" r:id="rId2" display="https://files.afu.se/Downloads/Transcripts/Skeptic%20Zone%20(Richard%20Saunders)/"/>
    <hyperlink ref="C454" r:id="rId454" display="https://youtu.be/1vSOwZuCuZc"/>
    <hyperlink ref="F454" r:id="rId2" display="https://files.afu.se/Downloads/Transcripts/Skeptic%20Zone%20(Richard%20Saunders)/"/>
    <hyperlink ref="C455" r:id="rId455" display="https://youtu.be/L-CHelqBS8k"/>
    <hyperlink ref="F455" r:id="rId2" display="https://files.afu.se/Downloads/Transcripts/Skeptic%20Zone%20(Richard%20Saunders)/"/>
    <hyperlink ref="C456" r:id="rId456" display="https://youtu.be/Fa4TccCTgAM"/>
    <hyperlink ref="F456" r:id="rId2" display="https://files.afu.se/Downloads/Transcripts/Skeptic%20Zone%20(Richard%20Saunders)/"/>
    <hyperlink ref="C457" r:id="rId457" display="https://youtu.be/XDa8nahkrAk"/>
    <hyperlink ref="F457" r:id="rId2" display="https://files.afu.se/Downloads/Transcripts/Skeptic%20Zone%20(Richard%20Saunders)/"/>
    <hyperlink ref="C458" r:id="rId458" display="https://youtu.be/arU719vKj4s"/>
    <hyperlink ref="F458" r:id="rId2" display="https://files.afu.se/Downloads/Transcripts/Skeptic%20Zone%20(Richard%20Saunders)/"/>
    <hyperlink ref="C459" r:id="rId459" display="https://youtu.be/kDEnjjmXTgo"/>
    <hyperlink ref="F459" r:id="rId2" display="https://files.afu.se/Downloads/Transcripts/Skeptic%20Zone%20(Richard%20Saunders)/"/>
    <hyperlink ref="C460" r:id="rId460" display="https://youtu.be/n9AFn_ZAWqA"/>
    <hyperlink ref="F460" r:id="rId2" display="https://files.afu.se/Downloads/Transcripts/Skeptic%20Zone%20(Richard%20Saunders)/"/>
    <hyperlink ref="C461" r:id="rId461" display="https://youtu.be/tFiHzFMbnls"/>
    <hyperlink ref="F461" r:id="rId2" display="https://files.afu.se/Downloads/Transcripts/Skeptic%20Zone%20(Richard%20Saunders)/"/>
    <hyperlink ref="C462" r:id="rId462" display="https://youtu.be/CMyHmZ-HAKc"/>
    <hyperlink ref="F462" r:id="rId2" display="https://files.afu.se/Downloads/Transcripts/Skeptic%20Zone%20(Richard%20Saunders)/"/>
    <hyperlink ref="C463" r:id="rId463" display="https://youtu.be/G-NpaPTYLcs"/>
    <hyperlink ref="F463" r:id="rId2" display="https://files.afu.se/Downloads/Transcripts/Skeptic%20Zone%20(Richard%20Saunders)/"/>
    <hyperlink ref="C464" r:id="rId464" display="https://youtu.be/jtSWyQJCW6M"/>
    <hyperlink ref="F464" r:id="rId2" display="https://files.afu.se/Downloads/Transcripts/Skeptic%20Zone%20(Richard%20Saunders)/"/>
    <hyperlink ref="C465" r:id="rId465" display="https://youtu.be/oESa2nqV0Tg"/>
    <hyperlink ref="F465" r:id="rId2" display="https://files.afu.se/Downloads/Transcripts/Skeptic%20Zone%20(Richard%20Saunders)/"/>
    <hyperlink ref="C466" r:id="rId466" display="https://youtu.be/stHoGXppHx8"/>
    <hyperlink ref="F466" r:id="rId2" display="https://files.afu.se/Downloads/Transcripts/Skeptic%20Zone%20(Richard%20Saunders)/"/>
    <hyperlink ref="C467" r:id="rId467" display="https://youtu.be/9vN8-w1qFdw"/>
    <hyperlink ref="F467" r:id="rId2" display="https://files.afu.se/Downloads/Transcripts/Skeptic%20Zone%20(Richard%20Saunders)/"/>
    <hyperlink ref="C468" r:id="rId468" display="https://youtu.be/UEax2G0PcSY"/>
    <hyperlink ref="F468" r:id="rId2" display="https://files.afu.se/Downloads/Transcripts/Skeptic%20Zone%20(Richard%20Saunders)/"/>
    <hyperlink ref="C469" r:id="rId469" display="https://youtu.be/DC1OHqlFidA"/>
    <hyperlink ref="F469" r:id="rId2" display="https://files.afu.se/Downloads/Transcripts/Skeptic%20Zone%20(Richard%20Saunders)/"/>
    <hyperlink ref="C470" r:id="rId470" display="https://youtu.be/t3XMqbhjRsM"/>
    <hyperlink ref="F470" r:id="rId2" display="https://files.afu.se/Downloads/Transcripts/Skeptic%20Zone%20(Richard%20Saunders)/"/>
    <hyperlink ref="C471" r:id="rId471" display="https://youtu.be/RlOoJZD3iP0"/>
    <hyperlink ref="F471" r:id="rId2" display="https://files.afu.se/Downloads/Transcripts/Skeptic%20Zone%20(Richard%20Saunders)/"/>
    <hyperlink ref="C472" r:id="rId472" display="https://youtu.be/OTKFwwIlVWU"/>
    <hyperlink ref="F472" r:id="rId2" display="https://files.afu.se/Downloads/Transcripts/Skeptic%20Zone%20(Richard%20Saunders)/"/>
    <hyperlink ref="C473" r:id="rId473" display="https://youtu.be/ey0fjNyQO2g"/>
    <hyperlink ref="F473" r:id="rId2" display="https://files.afu.se/Downloads/Transcripts/Skeptic%20Zone%20(Richard%20Saunders)/"/>
    <hyperlink ref="C474" r:id="rId474" display="https://youtu.be/ZmgZgzY6wKM"/>
    <hyperlink ref="F474" r:id="rId2" display="https://files.afu.se/Downloads/Transcripts/Skeptic%20Zone%20(Richard%20Saunders)/"/>
    <hyperlink ref="C475" r:id="rId475" display="https://youtu.be/8nMSiEqxLHM"/>
    <hyperlink ref="F475" r:id="rId2" display="https://files.afu.se/Downloads/Transcripts/Skeptic%20Zone%20(Richard%20Saunders)/"/>
    <hyperlink ref="C476" r:id="rId476" display="https://youtu.be/4CcPPEm26Jc"/>
    <hyperlink ref="F476" r:id="rId2" display="https://files.afu.se/Downloads/Transcripts/Skeptic%20Zone%20(Richard%20Saunders)/"/>
    <hyperlink ref="C477" r:id="rId477" display="https://youtu.be/OOfWWwncD7k"/>
    <hyperlink ref="F477" r:id="rId2" display="https://files.afu.se/Downloads/Transcripts/Skeptic%20Zone%20(Richard%20Saunders)/"/>
    <hyperlink ref="C478" r:id="rId478" display="https://youtu.be/r7bD1PjYyeA"/>
    <hyperlink ref="F478" r:id="rId2" display="https://files.afu.se/Downloads/Transcripts/Skeptic%20Zone%20(Richard%20Saunders)/"/>
    <hyperlink ref="C479" r:id="rId479" display="https://youtu.be/dYKLaU6nYho"/>
    <hyperlink ref="F479" r:id="rId2" display="https://files.afu.se/Downloads/Transcripts/Skeptic%20Zone%20(Richard%20Saunders)/"/>
    <hyperlink ref="C480" r:id="rId480" display="https://youtu.be/VP3DqmnG1Uc"/>
    <hyperlink ref="F480" r:id="rId2" display="https://files.afu.se/Downloads/Transcripts/Skeptic%20Zone%20(Richard%20Saunders)/"/>
    <hyperlink ref="C481" r:id="rId481" display="https://youtu.be/pW21IPINwdI"/>
    <hyperlink ref="F481" r:id="rId2" display="https://files.afu.se/Downloads/Transcripts/Skeptic%20Zone%20(Richard%20Saunders)/"/>
    <hyperlink ref="C482" r:id="rId482" display="https://youtu.be/cMeL0rbYST4"/>
    <hyperlink ref="F482" r:id="rId2" display="https://files.afu.se/Downloads/Transcripts/Skeptic%20Zone%20(Richard%20Saunders)/"/>
    <hyperlink ref="C483" r:id="rId483" display="https://youtu.be/MRVxCLQPECU"/>
    <hyperlink ref="F483" r:id="rId2" display="https://files.afu.se/Downloads/Transcripts/Skeptic%20Zone%20(Richard%20Saunders)/"/>
    <hyperlink ref="C484" r:id="rId484" display="https://youtu.be/L97a0mgeB80"/>
    <hyperlink ref="F484" r:id="rId2" display="https://files.afu.se/Downloads/Transcripts/Skeptic%20Zone%20(Richard%20Saunders)/"/>
    <hyperlink ref="C485" r:id="rId485" display="https://youtu.be/LqVVvZFiEbo"/>
    <hyperlink ref="F485" r:id="rId2" display="https://files.afu.se/Downloads/Transcripts/Skeptic%20Zone%20(Richard%20Saunders)/"/>
    <hyperlink ref="C486" r:id="rId486" display="https://youtu.be/kPcTa1K1f9A"/>
    <hyperlink ref="F486" r:id="rId2" display="https://files.afu.se/Downloads/Transcripts/Skeptic%20Zone%20(Richard%20Saunders)/"/>
    <hyperlink ref="C487" r:id="rId487" display="https://youtu.be/uB-j9ZETF2k"/>
    <hyperlink ref="F487" r:id="rId2" display="https://files.afu.se/Downloads/Transcripts/Skeptic%20Zone%20(Richard%20Saunders)/"/>
    <hyperlink ref="C488" r:id="rId488" display="https://youtu.be/LKrOV1vQoBI"/>
    <hyperlink ref="F488" r:id="rId2" display="https://files.afu.se/Downloads/Transcripts/Skeptic%20Zone%20(Richard%20Saunders)/"/>
    <hyperlink ref="C489" r:id="rId489" display="https://youtu.be/VNYfpvUM_Bo"/>
    <hyperlink ref="F489" r:id="rId2" display="https://files.afu.se/Downloads/Transcripts/Skeptic%20Zone%20(Richard%20Saunders)/"/>
    <hyperlink ref="C490" r:id="rId490" display="https://youtu.be/wvmA7JT5Cno"/>
    <hyperlink ref="F490" r:id="rId2" display="https://files.afu.se/Downloads/Transcripts/Skeptic%20Zone%20(Richard%20Saunders)/"/>
    <hyperlink ref="C491" r:id="rId491" display="https://youtu.be/CUHp3xCUTVg"/>
    <hyperlink ref="F491" r:id="rId2" display="https://files.afu.se/Downloads/Transcripts/Skeptic%20Zone%20(Richard%20Saunders)/"/>
    <hyperlink ref="C492" r:id="rId492" display="https://youtu.be/awKLWre9B6Q"/>
    <hyperlink ref="F492" r:id="rId2" display="https://files.afu.se/Downloads/Transcripts/Skeptic%20Zone%20(Richard%20Saunders)/"/>
    <hyperlink ref="C493" r:id="rId493" display="https://youtu.be/TEuUL1piQLU"/>
    <hyperlink ref="F493" r:id="rId2" display="https://files.afu.se/Downloads/Transcripts/Skeptic%20Zone%20(Richard%20Saunders)/"/>
    <hyperlink ref="C494" r:id="rId494" display="https://youtu.be/GF0jWh88hxI"/>
    <hyperlink ref="F494" r:id="rId2" display="https://files.afu.se/Downloads/Transcripts/Skeptic%20Zone%20(Richard%20Saunders)/"/>
    <hyperlink ref="C495" r:id="rId495" display="https://youtu.be/C-1P8BgNc_k"/>
    <hyperlink ref="F495" r:id="rId2" display="https://files.afu.se/Downloads/Transcripts/Skeptic%20Zone%20(Richard%20Saunders)/"/>
    <hyperlink ref="C496" r:id="rId496" display="https://youtu.be/ylEVHdXGjBI"/>
    <hyperlink ref="F496" r:id="rId2" display="https://files.afu.se/Downloads/Transcripts/Skeptic%20Zone%20(Richard%20Saunders)/"/>
    <hyperlink ref="C497" r:id="rId497" display="https://youtu.be/lE8wpP5yxjU"/>
    <hyperlink ref="F497" r:id="rId2" display="https://files.afu.se/Downloads/Transcripts/Skeptic%20Zone%20(Richard%20Saunders)/"/>
    <hyperlink ref="C498" r:id="rId498" display="https://youtu.be/zQ2mfolBmxg"/>
    <hyperlink ref="F498" r:id="rId2" display="https://files.afu.se/Downloads/Transcripts/Skeptic%20Zone%20(Richard%20Saunders)/"/>
    <hyperlink ref="C499" r:id="rId499" display="https://youtu.be/peOzBg3q4ws"/>
    <hyperlink ref="F499" r:id="rId2" display="https://files.afu.se/Downloads/Transcripts/Skeptic%20Zone%20(Richard%20Saunders)/"/>
    <hyperlink ref="C500" r:id="rId500" display="https://youtu.be/JZBVKTsF0_w"/>
    <hyperlink ref="F500" r:id="rId2" display="https://files.afu.se/Downloads/Transcripts/Skeptic%20Zone%20(Richard%20Saunders)/"/>
    <hyperlink ref="C501" r:id="rId501" display="https://youtu.be/CgBh17bh1fk"/>
    <hyperlink ref="F501" r:id="rId2" display="https://files.afu.se/Downloads/Transcripts/Skeptic%20Zone%20(Richard%20Saunders)/"/>
    <hyperlink ref="C502" r:id="rId502" display="https://youtu.be/154PjIB_f3k"/>
    <hyperlink ref="F502" r:id="rId2" display="https://files.afu.se/Downloads/Transcripts/Skeptic%20Zone%20(Richard%20Saunders)/"/>
    <hyperlink ref="C503" r:id="rId503" display="https://youtu.be/v3h6quPILOg"/>
    <hyperlink ref="F503" r:id="rId2" display="https://files.afu.se/Downloads/Transcripts/Skeptic%20Zone%20(Richard%20Saunders)/"/>
    <hyperlink ref="C504" r:id="rId504" display="https://youtu.be/OwBfAtiwPdU"/>
    <hyperlink ref="F504" r:id="rId2" display="https://files.afu.se/Downloads/Transcripts/Skeptic%20Zone%20(Richard%20Saunders)/"/>
    <hyperlink ref="C505" r:id="rId505" display="https://youtu.be/XpliROdY7kI"/>
    <hyperlink ref="F505" r:id="rId2" display="https://files.afu.se/Downloads/Transcripts/Skeptic%20Zone%20(Richard%20Saunders)/"/>
    <hyperlink ref="C506" r:id="rId506" display="https://youtu.be/kngQZZtOEmc"/>
    <hyperlink ref="F506" r:id="rId2" display="https://files.afu.se/Downloads/Transcripts/Skeptic%20Zone%20(Richard%20Saunders)/"/>
    <hyperlink ref="C507" r:id="rId507" display="https://youtu.be/0SFYeHNGHoA"/>
    <hyperlink ref="F507" r:id="rId2" display="https://files.afu.se/Downloads/Transcripts/Skeptic%20Zone%20(Richard%20Saunders)/"/>
    <hyperlink ref="C508" r:id="rId508" display="https://youtu.be/4pmtu7gWnxQ"/>
    <hyperlink ref="F508" r:id="rId2" display="https://files.afu.se/Downloads/Transcripts/Skeptic%20Zone%20(Richard%20Saunders)/"/>
    <hyperlink ref="C509" r:id="rId509" display="https://youtu.be/qV25-q4Houw"/>
    <hyperlink ref="F509" r:id="rId2" display="https://files.afu.se/Downloads/Transcripts/Skeptic%20Zone%20(Richard%20Saunders)/"/>
    <hyperlink ref="C510" r:id="rId510" display="https://youtu.be/R38Ykvcm8iQ"/>
    <hyperlink ref="F510" r:id="rId2" display="https://files.afu.se/Downloads/Transcripts/Skeptic%20Zone%20(Richard%20Saunders)/"/>
    <hyperlink ref="C511" r:id="rId511" display="https://youtu.be/o0u7cfhbFac"/>
    <hyperlink ref="F511" r:id="rId2" display="https://files.afu.se/Downloads/Transcripts/Skeptic%20Zone%20(Richard%20Saunders)/"/>
    <hyperlink ref="C512" r:id="rId512" display="https://youtu.be/F520HeYZt2o"/>
    <hyperlink ref="F512" r:id="rId2" display="https://files.afu.se/Downloads/Transcripts/Skeptic%20Zone%20(Richard%20Saunders)/"/>
    <hyperlink ref="C513" r:id="rId513" display="https://youtu.be/fdvaHAcwfyE"/>
    <hyperlink ref="F513" r:id="rId2" display="https://files.afu.se/Downloads/Transcripts/Skeptic%20Zone%20(Richard%20Saunders)/"/>
    <hyperlink ref="C514" r:id="rId514" display="https://youtu.be/sMIjjVkHy-U"/>
    <hyperlink ref="F514" r:id="rId2" display="https://files.afu.se/Downloads/Transcripts/Skeptic%20Zone%20(Richard%20Saunders)/"/>
    <hyperlink ref="C515" r:id="rId515" display="https://youtu.be/eYA0Hj3d0BI"/>
    <hyperlink ref="F515" r:id="rId2" display="https://files.afu.se/Downloads/Transcripts/Skeptic%20Zone%20(Richard%20Saunders)/"/>
    <hyperlink ref="C516" r:id="rId516" display="https://youtu.be/StYjRSgzwe4"/>
    <hyperlink ref="F516" r:id="rId2" display="https://files.afu.se/Downloads/Transcripts/Skeptic%20Zone%20(Richard%20Saunders)/"/>
    <hyperlink ref="C517" r:id="rId517" display="https://youtu.be/8wQ8NX159Ac"/>
    <hyperlink ref="F517" r:id="rId2" display="https://files.afu.se/Downloads/Transcripts/Skeptic%20Zone%20(Richard%20Saunders)/"/>
    <hyperlink ref="C518" r:id="rId518" display="https://youtu.be/5XBEOi4HEbI"/>
    <hyperlink ref="F518" r:id="rId2" display="https://files.afu.se/Downloads/Transcripts/Skeptic%20Zone%20(Richard%20Saunders)/"/>
    <hyperlink ref="C519" r:id="rId519" display="https://youtu.be/OxREac_ViiQ"/>
    <hyperlink ref="F519" r:id="rId2" display="https://files.afu.se/Downloads/Transcripts/Skeptic%20Zone%20(Richard%20Saunders)/"/>
    <hyperlink ref="C520" r:id="rId520" display="https://youtu.be/lJw1Bfb_cB0"/>
    <hyperlink ref="F520" r:id="rId2" display="https://files.afu.se/Downloads/Transcripts/Skeptic%20Zone%20(Richard%20Saunders)/"/>
    <hyperlink ref="C521" r:id="rId521" display="https://youtu.be/ig0bLQvwNRI"/>
    <hyperlink ref="F521" r:id="rId2" display="https://files.afu.se/Downloads/Transcripts/Skeptic%20Zone%20(Richard%20Saunders)/"/>
    <hyperlink ref="C522" r:id="rId522" display="https://youtu.be/pG-z2SAPxQM"/>
    <hyperlink ref="F522" r:id="rId2" display="https://files.afu.se/Downloads/Transcripts/Skeptic%20Zone%20(Richard%20Saunders)/"/>
    <hyperlink ref="C523" r:id="rId523" display="https://youtu.be/z6wDlJTltq8"/>
    <hyperlink ref="F523" r:id="rId2" display="https://files.afu.se/Downloads/Transcripts/Skeptic%20Zone%20(Richard%20Saunders)/"/>
    <hyperlink ref="C524" r:id="rId524" display="https://youtu.be/0rBhfHuw7J8"/>
    <hyperlink ref="F524" r:id="rId2" display="https://files.afu.se/Downloads/Transcripts/Skeptic%20Zone%20(Richard%20Saunders)/"/>
    <hyperlink ref="C525" r:id="rId525" display="https://youtu.be/88zgm9RRHis"/>
    <hyperlink ref="F525" r:id="rId2" display="https://files.afu.se/Downloads/Transcripts/Skeptic%20Zone%20(Richard%20Saunders)/"/>
    <hyperlink ref="C526" r:id="rId526" display="https://youtu.be/OfJ2StH7JPc"/>
    <hyperlink ref="F526" r:id="rId2" display="https://files.afu.se/Downloads/Transcripts/Skeptic%20Zone%20(Richard%20Saunders)/"/>
    <hyperlink ref="C527" r:id="rId527" display="https://youtu.be/sSqwY8_9mFM"/>
    <hyperlink ref="F527" r:id="rId2" display="https://files.afu.se/Downloads/Transcripts/Skeptic%20Zone%20(Richard%20Saunders)/"/>
    <hyperlink ref="C528" r:id="rId528" display="https://youtu.be/NWx6QgfWO5U"/>
    <hyperlink ref="F528" r:id="rId2" display="https://files.afu.se/Downloads/Transcripts/Skeptic%20Zone%20(Richard%20Saunders)/"/>
    <hyperlink ref="C529" r:id="rId529" display="https://youtu.be/3NHS6nRZKl0"/>
    <hyperlink ref="F529" r:id="rId2" display="https://files.afu.se/Downloads/Transcripts/Skeptic%20Zone%20(Richard%20Saunders)/"/>
    <hyperlink ref="C530" r:id="rId530" display="https://youtu.be/22WOg3HrYPo"/>
    <hyperlink ref="F530" r:id="rId2" display="https://files.afu.se/Downloads/Transcripts/Skeptic%20Zone%20(Richard%20Saunders)/"/>
    <hyperlink ref="C531" r:id="rId531" display="https://youtu.be/0DRiGIa26sQ"/>
    <hyperlink ref="F531" r:id="rId2" display="https://files.afu.se/Downloads/Transcripts/Skeptic%20Zone%20(Richard%20Saunders)/"/>
    <hyperlink ref="C532" r:id="rId532" display="https://youtu.be/0eG_j0D5HFw"/>
    <hyperlink ref="F532" r:id="rId2" display="https://files.afu.se/Downloads/Transcripts/Skeptic%20Zone%20(Richard%20Saunders)/"/>
    <hyperlink ref="C533" r:id="rId533" display="https://youtu.be/6mpEIQnOggs"/>
    <hyperlink ref="F533" r:id="rId2" display="https://files.afu.se/Downloads/Transcripts/Skeptic%20Zone%20(Richard%20Saunders)/"/>
    <hyperlink ref="C534" r:id="rId534" display="https://youtu.be/JE0Ko7sA3hY"/>
    <hyperlink ref="F534" r:id="rId2" display="https://files.afu.se/Downloads/Transcripts/Skeptic%20Zone%20(Richard%20Saunders)/"/>
    <hyperlink ref="C535" r:id="rId535" display="https://youtu.be/WfKOsc09g7Y"/>
    <hyperlink ref="F535" r:id="rId2" display="https://files.afu.se/Downloads/Transcripts/Skeptic%20Zone%20(Richard%20Saunders)/"/>
    <hyperlink ref="C536" r:id="rId536" display="https://youtu.be/60yemaTGmlU"/>
    <hyperlink ref="F536" r:id="rId2" display="https://files.afu.se/Downloads/Transcripts/Skeptic%20Zone%20(Richard%20Saunders)/"/>
    <hyperlink ref="C537" r:id="rId537" display="https://youtu.be/C1Zey4iZkbQ"/>
    <hyperlink ref="F537" r:id="rId2" display="https://files.afu.se/Downloads/Transcripts/Skeptic%20Zone%20(Richard%20Saunders)/"/>
    <hyperlink ref="C538" r:id="rId538" display="https://youtu.be/XGaNx0WLqko"/>
    <hyperlink ref="F538" r:id="rId2" display="https://files.afu.se/Downloads/Transcripts/Skeptic%20Zone%20(Richard%20Saunders)/"/>
    <hyperlink ref="C539" r:id="rId539" display="https://youtu.be/HEsAQv2Yqxc"/>
    <hyperlink ref="F539" r:id="rId2" display="https://files.afu.se/Downloads/Transcripts/Skeptic%20Zone%20(Richard%20Saunders)/"/>
    <hyperlink ref="C540" r:id="rId540" display="https://youtu.be/edSUBUhHkI0"/>
    <hyperlink ref="F540" r:id="rId2" display="https://files.afu.se/Downloads/Transcripts/Skeptic%20Zone%20(Richard%20Saunders)/"/>
    <hyperlink ref="C541" r:id="rId541" display="https://youtu.be/_M8W4NVQ_w4"/>
    <hyperlink ref="F541" r:id="rId2" display="https://files.afu.se/Downloads/Transcripts/Skeptic%20Zone%20(Richard%20Saunders)/"/>
    <hyperlink ref="C542" r:id="rId542" display="https://youtu.be/fkzQqFOofwQ"/>
    <hyperlink ref="F542" r:id="rId2" display="https://files.afu.se/Downloads/Transcripts/Skeptic%20Zone%20(Richard%20Saunders)/"/>
    <hyperlink ref="C543" r:id="rId543" display="https://youtu.be/TdbhY9smHl0"/>
    <hyperlink ref="F543" r:id="rId2" display="https://files.afu.se/Downloads/Transcripts/Skeptic%20Zone%20(Richard%20Saunders)/"/>
    <hyperlink ref="C544" r:id="rId544" display="https://youtu.be/37E3my7MqNs"/>
    <hyperlink ref="F544" r:id="rId2" display="https://files.afu.se/Downloads/Transcripts/Skeptic%20Zone%20(Richard%20Saunders)/"/>
    <hyperlink ref="C545" r:id="rId545" display="https://youtu.be/MhNBvxJsxAE"/>
    <hyperlink ref="F545" r:id="rId2" display="https://files.afu.se/Downloads/Transcripts/Skeptic%20Zone%20(Richard%20Saunders)/"/>
    <hyperlink ref="C546" r:id="rId546" display="https://youtu.be/al7-1vNk784"/>
    <hyperlink ref="F546" r:id="rId2" display="https://files.afu.se/Downloads/Transcripts/Skeptic%20Zone%20(Richard%20Saunders)/"/>
    <hyperlink ref="C547" r:id="rId547" display="https://youtu.be/Ymokw_xLw5o"/>
    <hyperlink ref="F547" r:id="rId2" display="https://files.afu.se/Downloads/Transcripts/Skeptic%20Zone%20(Richard%20Saunders)/"/>
    <hyperlink ref="C548" r:id="rId548" display="https://youtu.be/eYfxqZxhjTE"/>
    <hyperlink ref="F548" r:id="rId2" display="https://files.afu.se/Downloads/Transcripts/Skeptic%20Zone%20(Richard%20Saunders)/"/>
    <hyperlink ref="C549" r:id="rId549" display="https://youtu.be/wE-hq5Ytygo"/>
    <hyperlink ref="F549" r:id="rId2" display="https://files.afu.se/Downloads/Transcripts/Skeptic%20Zone%20(Richard%20Saunders)/"/>
    <hyperlink ref="C550" r:id="rId550" display="https://youtu.be/Q6GrAOUv0bs"/>
    <hyperlink ref="F550" r:id="rId2" display="https://files.afu.se/Downloads/Transcripts/Skeptic%20Zone%20(Richard%20Saunders)/"/>
    <hyperlink ref="C551" r:id="rId551" display="https://youtu.be/F1AUHjnIfTU"/>
    <hyperlink ref="F551" r:id="rId2" display="https://files.afu.se/Downloads/Transcripts/Skeptic%20Zone%20(Richard%20Saunders)/"/>
    <hyperlink ref="C552" r:id="rId552" display="https://youtu.be/gsW2mOZ_MqE"/>
    <hyperlink ref="F552" r:id="rId2" display="https://files.afu.se/Downloads/Transcripts/Skeptic%20Zone%20(Richard%20Saunders)/"/>
    <hyperlink ref="C553" r:id="rId553" display="https://youtu.be/Vm30FTHrPhA"/>
    <hyperlink ref="F553" r:id="rId2" display="https://files.afu.se/Downloads/Transcripts/Skeptic%20Zone%20(Richard%20Saunders)/"/>
    <hyperlink ref="C554" r:id="rId554" display="https://youtu.be/EbeSdyuGZCs"/>
    <hyperlink ref="F554" r:id="rId2" display="https://files.afu.se/Downloads/Transcripts/Skeptic%20Zone%20(Richard%20Saunders)/"/>
    <hyperlink ref="C555" r:id="rId555" display="https://youtu.be/VQeqX8Q-Vt4"/>
    <hyperlink ref="F555" r:id="rId2" display="https://files.afu.se/Downloads/Transcripts/Skeptic%20Zone%20(Richard%20Saunders)/"/>
    <hyperlink ref="C556" r:id="rId556" display="https://youtu.be/Wx-mhykNy0o"/>
    <hyperlink ref="F556" r:id="rId2" display="https://files.afu.se/Downloads/Transcripts/Skeptic%20Zone%20(Richard%20Saunders)/"/>
    <hyperlink ref="C557" r:id="rId557" display="https://youtu.be/7qpD9375yuU"/>
    <hyperlink ref="F557" r:id="rId2" display="https://files.afu.se/Downloads/Transcripts/Skeptic%20Zone%20(Richard%20Saunders)/"/>
    <hyperlink ref="C558" r:id="rId558" display="https://youtu.be/lO10gC6Ay3k"/>
    <hyperlink ref="F558" r:id="rId2" display="https://files.afu.se/Downloads/Transcripts/Skeptic%20Zone%20(Richard%20Saunders)/"/>
    <hyperlink ref="C559" r:id="rId559" display="https://youtu.be/7lmS4CX-yZw"/>
    <hyperlink ref="F559" r:id="rId2" display="https://files.afu.se/Downloads/Transcripts/Skeptic%20Zone%20(Richard%20Saunders)/"/>
    <hyperlink ref="C560" r:id="rId560" display="https://youtu.be/9SFHXIzp88w"/>
    <hyperlink ref="F560" r:id="rId2" display="https://files.afu.se/Downloads/Transcripts/Skeptic%20Zone%20(Richard%20Saunders)/"/>
    <hyperlink ref="C561" r:id="rId561" display="https://youtu.be/FissHZCGEcc"/>
    <hyperlink ref="F561" r:id="rId2" display="https://files.afu.se/Downloads/Transcripts/Skeptic%20Zone%20(Richard%20Saunders)/"/>
    <hyperlink ref="C562" r:id="rId562" display="https://youtu.be/iHCMkZ25uaQ"/>
    <hyperlink ref="F562" r:id="rId2" display="https://files.afu.se/Downloads/Transcripts/Skeptic%20Zone%20(Richard%20Saunders)/"/>
    <hyperlink ref="C563" r:id="rId563" display="https://youtu.be/k7YBuXZU2UM"/>
    <hyperlink ref="F563" r:id="rId2" display="https://files.afu.se/Downloads/Transcripts/Skeptic%20Zone%20(Richard%20Saunders)/"/>
    <hyperlink ref="C564" r:id="rId564" display="https://youtu.be/-G3mIuBkquY"/>
    <hyperlink ref="F564" r:id="rId2" display="https://files.afu.se/Downloads/Transcripts/Skeptic%20Zone%20(Richard%20Saunders)/"/>
    <hyperlink ref="C565" r:id="rId565" display="https://youtu.be/sLaMQDCSUA0"/>
    <hyperlink ref="F565" r:id="rId2" display="https://files.afu.se/Downloads/Transcripts/Skeptic%20Zone%20(Richard%20Saunders)/"/>
    <hyperlink ref="C566" r:id="rId566" display="https://youtu.be/dDoZ0PAIgME"/>
    <hyperlink ref="F566" r:id="rId2" display="https://files.afu.se/Downloads/Transcripts/Skeptic%20Zone%20(Richard%20Saunders)/"/>
    <hyperlink ref="C567" r:id="rId567" display="https://youtu.be/1hN4oHd0G1E"/>
    <hyperlink ref="F567" r:id="rId2" display="https://files.afu.se/Downloads/Transcripts/Skeptic%20Zone%20(Richard%20Saunders)/"/>
    <hyperlink ref="C568" r:id="rId568" display="https://youtu.be/ANGWidjqouY"/>
    <hyperlink ref="F568" r:id="rId2" display="https://files.afu.se/Downloads/Transcripts/Skeptic%20Zone%20(Richard%20Saunders)/"/>
    <hyperlink ref="C569" r:id="rId569" display="https://youtu.be/R8OUmWXU6hg"/>
    <hyperlink ref="F569" r:id="rId2" display="https://files.afu.se/Downloads/Transcripts/Skeptic%20Zone%20(Richard%20Saunders)/"/>
    <hyperlink ref="C570" r:id="rId570" display="https://youtu.be/q0LnPyuu48E"/>
    <hyperlink ref="F570" r:id="rId2" display="https://files.afu.se/Downloads/Transcripts/Skeptic%20Zone%20(Richard%20Saunders)/"/>
    <hyperlink ref="C571" r:id="rId571" display="https://youtu.be/6AidfnKHUWo"/>
    <hyperlink ref="F571" r:id="rId2" display="https://files.afu.se/Downloads/Transcripts/Skeptic%20Zone%20(Richard%20Saunders)/"/>
    <hyperlink ref="C572" r:id="rId572" display="https://youtu.be/ypzhTNcn-vk"/>
    <hyperlink ref="F572" r:id="rId2" display="https://files.afu.se/Downloads/Transcripts/Skeptic%20Zone%20(Richard%20Saunders)/"/>
    <hyperlink ref="C573" r:id="rId573" display="https://youtu.be/PgnagPrQHwU"/>
    <hyperlink ref="F573" r:id="rId2" display="https://files.afu.se/Downloads/Transcripts/Skeptic%20Zone%20(Richard%20Saunders)/"/>
    <hyperlink ref="C574" r:id="rId574" display="https://youtu.be/zCc3U_wwypk"/>
    <hyperlink ref="F574" r:id="rId2" display="https://files.afu.se/Downloads/Transcripts/Skeptic%20Zone%20(Richard%20Saunders)/"/>
    <hyperlink ref="C575" r:id="rId575" display="https://youtu.be/MA3VbBpLgYk"/>
    <hyperlink ref="F575" r:id="rId2" display="https://files.afu.se/Downloads/Transcripts/Skeptic%20Zone%20(Richard%20Saunders)/"/>
    <hyperlink ref="C576" r:id="rId576" display="https://youtu.be/q-RZZ6SmyVU"/>
    <hyperlink ref="F576" r:id="rId2" display="https://files.afu.se/Downloads/Transcripts/Skeptic%20Zone%20(Richard%20Saunders)/"/>
    <hyperlink ref="C577" r:id="rId577" display="https://youtu.be/AJ--1SaOvA8"/>
    <hyperlink ref="F577" r:id="rId2" display="https://files.afu.se/Downloads/Transcripts/Skeptic%20Zone%20(Richard%20Saunders)/"/>
    <hyperlink ref="C578" r:id="rId578" display="https://youtu.be/4vouWoXJVHE"/>
    <hyperlink ref="F578" r:id="rId2" display="https://files.afu.se/Downloads/Transcripts/Skeptic%20Zone%20(Richard%20Saunders)/"/>
    <hyperlink ref="C579" r:id="rId579" display="https://youtu.be/NAAyZHhWRSE"/>
    <hyperlink ref="F579" r:id="rId2" display="https://files.afu.se/Downloads/Transcripts/Skeptic%20Zone%20(Richard%20Saunders)/"/>
    <hyperlink ref="C580" r:id="rId580" display="https://youtu.be/3IInGtp7nYs"/>
    <hyperlink ref="F580" r:id="rId2" display="https://files.afu.se/Downloads/Transcripts/Skeptic%20Zone%20(Richard%20Saunders)/"/>
    <hyperlink ref="C581" r:id="rId581" display="https://youtu.be/Ffb2neCR0cM"/>
    <hyperlink ref="F581" r:id="rId2" display="https://files.afu.se/Downloads/Transcripts/Skeptic%20Zone%20(Richard%20Saunders)/"/>
    <hyperlink ref="C582" r:id="rId582" display="https://youtu.be/I1-dTmgZsXA"/>
    <hyperlink ref="F582" r:id="rId2" display="https://files.afu.se/Downloads/Transcripts/Skeptic%20Zone%20(Richard%20Saunders)/"/>
    <hyperlink ref="C583" r:id="rId583" display="https://youtu.be/GRBgHVrZ2CA"/>
    <hyperlink ref="F583" r:id="rId2" display="https://files.afu.se/Downloads/Transcripts/Skeptic%20Zone%20(Richard%20Saunders)/"/>
    <hyperlink ref="C584" r:id="rId584" display="https://youtu.be/PlQ5Ymg0ROU"/>
    <hyperlink ref="F584" r:id="rId2" display="https://files.afu.se/Downloads/Transcripts/Skeptic%20Zone%20(Richard%20Saunders)/"/>
    <hyperlink ref="C585" r:id="rId585" display="https://youtu.be/VMxNgeg8Sbg"/>
    <hyperlink ref="F585" r:id="rId2" display="https://files.afu.se/Downloads/Transcripts/Skeptic%20Zone%20(Richard%20Saunders)/"/>
    <hyperlink ref="C586" r:id="rId586" display="https://youtu.be/KYMFu-YhrVs"/>
    <hyperlink ref="F586" r:id="rId2" display="https://files.afu.se/Downloads/Transcripts/Skeptic%20Zone%20(Richard%20Saunders)/"/>
    <hyperlink ref="C587" r:id="rId587" display="https://youtu.be/bbqIMJnbEXA"/>
    <hyperlink ref="F587" r:id="rId2" display="https://files.afu.se/Downloads/Transcripts/Skeptic%20Zone%20(Richard%20Saunders)/"/>
    <hyperlink ref="C588" r:id="rId588" display="https://youtu.be/H32FDyYNCLs"/>
    <hyperlink ref="F588" r:id="rId2" display="https://files.afu.se/Downloads/Transcripts/Skeptic%20Zone%20(Richard%20Saunders)/"/>
    <hyperlink ref="C589" r:id="rId589" display="https://youtu.be/od1jC4xayLo"/>
    <hyperlink ref="F589" r:id="rId2" display="https://files.afu.se/Downloads/Transcripts/Skeptic%20Zone%20(Richard%20Saunders)/"/>
    <hyperlink ref="C590" r:id="rId590" display="https://youtu.be/__7QnAWRcg8"/>
    <hyperlink ref="F590" r:id="rId2" display="https://files.afu.se/Downloads/Transcripts/Skeptic%20Zone%20(Richard%20Saunders)/"/>
    <hyperlink ref="C591" r:id="rId591" display="https://youtu.be/-K-FTMnepqU"/>
    <hyperlink ref="F591" r:id="rId2" display="https://files.afu.se/Downloads/Transcripts/Skeptic%20Zone%20(Richard%20Saunders)/"/>
    <hyperlink ref="C592" r:id="rId592" display="https://youtu.be/JlPOaMpHOVM"/>
    <hyperlink ref="F592" r:id="rId2" display="https://files.afu.se/Downloads/Transcripts/Skeptic%20Zone%20(Richard%20Saunders)/"/>
    <hyperlink ref="C593" r:id="rId593" display="https://youtu.be/XRxkaw3mp78"/>
    <hyperlink ref="F593" r:id="rId2" display="https://files.afu.se/Downloads/Transcripts/Skeptic%20Zone%20(Richard%20Saunders)/"/>
    <hyperlink ref="C594" r:id="rId594" display="https://youtu.be/CIOYnUJ5fSY"/>
    <hyperlink ref="F594" r:id="rId2" display="https://files.afu.se/Downloads/Transcripts/Skeptic%20Zone%20(Richard%20Saunders)/"/>
    <hyperlink ref="C595" r:id="rId595" display="https://youtu.be/PwBAmtm8V0c"/>
    <hyperlink ref="F595" r:id="rId2" display="https://files.afu.se/Downloads/Transcripts/Skeptic%20Zone%20(Richard%20Saunders)/"/>
    <hyperlink ref="C596" r:id="rId596" display="https://youtu.be/XtP4F4HFCn0"/>
    <hyperlink ref="F596" r:id="rId2" display="https://files.afu.se/Downloads/Transcripts/Skeptic%20Zone%20(Richard%20Saunders)/"/>
    <hyperlink ref="C597" r:id="rId597" display="https://youtu.be/aAz9ScWOWSs"/>
    <hyperlink ref="F597" r:id="rId2" display="https://files.afu.se/Downloads/Transcripts/Skeptic%20Zone%20(Richard%20Saunders)/"/>
    <hyperlink ref="C598" r:id="rId598" display="https://youtu.be/FPMyfyWLoMk"/>
    <hyperlink ref="F598" r:id="rId2" display="https://files.afu.se/Downloads/Transcripts/Skeptic%20Zone%20(Richard%20Saunders)/"/>
    <hyperlink ref="C599" r:id="rId599" display="https://youtu.be/rTLI0wXfHwk"/>
    <hyperlink ref="F599" r:id="rId2" display="https://files.afu.se/Downloads/Transcripts/Skeptic%20Zone%20(Richard%20Saunders)/"/>
    <hyperlink ref="C600" r:id="rId600" display="https://youtu.be/GYMrM4-K5uo"/>
    <hyperlink ref="F600" r:id="rId2" display="https://files.afu.se/Downloads/Transcripts/Skeptic%20Zone%20(Richard%20Saunders)/"/>
    <hyperlink ref="C601" r:id="rId601" display="https://youtu.be/Aq4C8J-2sK8"/>
    <hyperlink ref="F601" r:id="rId2" display="https://files.afu.se/Downloads/Transcripts/Skeptic%20Zone%20(Richard%20Saunders)/"/>
    <hyperlink ref="C602" r:id="rId602" display="https://youtu.be/oDvSfFLfiqI"/>
    <hyperlink ref="F602" r:id="rId2" display="https://files.afu.se/Downloads/Transcripts/Skeptic%20Zone%20(Richard%20Saunders)/"/>
    <hyperlink ref="C603" r:id="rId603" display="https://youtu.be/IIkbBaDpKGQ"/>
    <hyperlink ref="F603" r:id="rId2" display="https://files.afu.se/Downloads/Transcripts/Skeptic%20Zone%20(Richard%20Saunders)/"/>
    <hyperlink ref="C604" r:id="rId604" display="https://youtu.be/HldvINSLClc"/>
    <hyperlink ref="F604" r:id="rId2" display="https://files.afu.se/Downloads/Transcripts/Skeptic%20Zone%20(Richard%20Saunders)/"/>
    <hyperlink ref="C605" r:id="rId605" display="https://youtu.be/cTcO4l5pwt4"/>
    <hyperlink ref="F605" r:id="rId2" display="https://files.afu.se/Downloads/Transcripts/Skeptic%20Zone%20(Richard%20Saunders)/"/>
    <hyperlink ref="C606" r:id="rId606" display="https://youtu.be/5uxjppIhG_Q"/>
    <hyperlink ref="F606" r:id="rId2" display="https://files.afu.se/Downloads/Transcripts/Skeptic%20Zone%20(Richard%20Saunders)/"/>
    <hyperlink ref="C607" r:id="rId607" display="https://youtu.be/xzANUfDeG8A"/>
    <hyperlink ref="F607" r:id="rId2" display="https://files.afu.se/Downloads/Transcripts/Skeptic%20Zone%20(Richard%20Saunders)/"/>
    <hyperlink ref="C608" r:id="rId608" display="https://youtu.be/oPOOkKYElgc"/>
    <hyperlink ref="F608" r:id="rId2" display="https://files.afu.se/Downloads/Transcripts/Skeptic%20Zone%20(Richard%20Saunders)/"/>
    <hyperlink ref="C609" r:id="rId609" display="https://youtu.be/2Ys22wEyu-c"/>
    <hyperlink ref="F609" r:id="rId2" display="https://files.afu.se/Downloads/Transcripts/Skeptic%20Zone%20(Richard%20Saunders)/"/>
    <hyperlink ref="C610" r:id="rId610" display="https://youtu.be/XDWGgAPn7RA"/>
    <hyperlink ref="F610" r:id="rId2" display="https://files.afu.se/Downloads/Transcripts/Skeptic%20Zone%20(Richard%20Saunders)/"/>
    <hyperlink ref="C611" r:id="rId611" display="https://youtu.be/-hvmqqh6ha4"/>
    <hyperlink ref="F611" r:id="rId2" display="https://files.afu.se/Downloads/Transcripts/Skeptic%20Zone%20(Richard%20Saunders)/"/>
    <hyperlink ref="C612" r:id="rId612" display="https://youtu.be/PLa7hR4EWxg"/>
    <hyperlink ref="F612" r:id="rId2" display="https://files.afu.se/Downloads/Transcripts/Skeptic%20Zone%20(Richard%20Saunders)/"/>
    <hyperlink ref="C613" r:id="rId613" display="https://youtu.be/Uify5r6R7qM"/>
    <hyperlink ref="F613" r:id="rId2" display="https://files.afu.se/Downloads/Transcripts/Skeptic%20Zone%20(Richard%20Saunders)/"/>
    <hyperlink ref="C614" r:id="rId614" display="https://youtu.be/i1vS3HzMrJU"/>
    <hyperlink ref="F614" r:id="rId2" display="https://files.afu.se/Downloads/Transcripts/Skeptic%20Zone%20(Richard%20Saunders)/"/>
    <hyperlink ref="C615" r:id="rId615" display="https://youtu.be/SyHc_Mk4Piw"/>
    <hyperlink ref="F615" r:id="rId2" display="https://files.afu.se/Downloads/Transcripts/Skeptic%20Zone%20(Richard%20Saunders)/"/>
    <hyperlink ref="C616" r:id="rId616" display="https://youtu.be/g_arS-kWa6Q"/>
    <hyperlink ref="F616" r:id="rId2" display="https://files.afu.se/Downloads/Transcripts/Skeptic%20Zone%20(Richard%20Saunders)/"/>
    <hyperlink ref="C617" r:id="rId617" display="https://youtu.be/EngqiaIWRT0"/>
    <hyperlink ref="F617" r:id="rId2" display="https://files.afu.se/Downloads/Transcripts/Skeptic%20Zone%20(Richard%20Saunders)/"/>
    <hyperlink ref="C618" r:id="rId618" display="https://youtu.be/XhmIHwZHRh8"/>
    <hyperlink ref="F618" r:id="rId2" display="https://files.afu.se/Downloads/Transcripts/Skeptic%20Zone%20(Richard%20Saunders)/"/>
    <hyperlink ref="C619" r:id="rId619" display="https://youtu.be/YOyqIwUTRbU"/>
    <hyperlink ref="F619" r:id="rId2" display="https://files.afu.se/Downloads/Transcripts/Skeptic%20Zone%20(Richard%20Saunders)/"/>
    <hyperlink ref="C620" r:id="rId620" display="https://youtu.be/hUzqQyd-g9U"/>
    <hyperlink ref="F620" r:id="rId2" display="https://files.afu.se/Downloads/Transcripts/Skeptic%20Zone%20(Richard%20Saunders)/"/>
    <hyperlink ref="C621" r:id="rId621" display="https://youtu.be/1ixdWC7uTcs"/>
    <hyperlink ref="F621" r:id="rId2" display="https://files.afu.se/Downloads/Transcripts/Skeptic%20Zone%20(Richard%20Saunders)/"/>
    <hyperlink ref="C622" r:id="rId622" display="https://youtu.be/8Vp3AfwPsao"/>
    <hyperlink ref="F622" r:id="rId2" display="https://files.afu.se/Downloads/Transcripts/Skeptic%20Zone%20(Richard%20Saunders)/"/>
    <hyperlink ref="C623" r:id="rId623" display="https://youtu.be/HjbEMXNgPG4"/>
    <hyperlink ref="F623" r:id="rId2" display="https://files.afu.se/Downloads/Transcripts/Skeptic%20Zone%20(Richard%20Saunders)/"/>
    <hyperlink ref="C624" r:id="rId624" display="https://youtu.be/Nfhdc7zIXRM"/>
    <hyperlink ref="F624" r:id="rId2" display="https://files.afu.se/Downloads/Transcripts/Skeptic%20Zone%20(Richard%20Saunders)/"/>
    <hyperlink ref="C625" r:id="rId625" display="https://youtu.be/TvP32cERAaU"/>
    <hyperlink ref="F625" r:id="rId2" display="https://files.afu.se/Downloads/Transcripts/Skeptic%20Zone%20(Richard%20Saunders)/"/>
    <hyperlink ref="C626" r:id="rId626" display="https://youtu.be/JERyfWlA0ds"/>
    <hyperlink ref="F626" r:id="rId2" display="https://files.afu.se/Downloads/Transcripts/Skeptic%20Zone%20(Richard%20Saunders)/"/>
    <hyperlink ref="C627" r:id="rId627" display="https://youtu.be/K8qz4UDaVfs"/>
    <hyperlink ref="F627" r:id="rId2" display="https://files.afu.se/Downloads/Transcripts/Skeptic%20Zone%20(Richard%20Saunders)/"/>
    <hyperlink ref="C628" r:id="rId628" display="https://youtu.be/Xatbpbn55VY"/>
    <hyperlink ref="F628" r:id="rId2" display="https://files.afu.se/Downloads/Transcripts/Skeptic%20Zone%20(Richard%20Saunders)/"/>
    <hyperlink ref="C629" r:id="rId629" display="https://youtu.be/KyQPw5vjqGo"/>
    <hyperlink ref="F629" r:id="rId2" display="https://files.afu.se/Downloads/Transcripts/Skeptic%20Zone%20(Richard%20Saunders)/"/>
    <hyperlink ref="C630" r:id="rId630" display="https://youtu.be/YhGi2un5Xw4"/>
    <hyperlink ref="F630" r:id="rId2" display="https://files.afu.se/Downloads/Transcripts/Skeptic%20Zone%20(Richard%20Saunders)/"/>
    <hyperlink ref="C631" r:id="rId631" display="https://youtu.be/vFfpt-pBS5w"/>
    <hyperlink ref="F631" r:id="rId2" display="https://files.afu.se/Downloads/Transcripts/Skeptic%20Zone%20(Richard%20Saunders)/"/>
    <hyperlink ref="C632" r:id="rId632" display="https://youtu.be/SByCQK3ZKKA"/>
    <hyperlink ref="F632" r:id="rId2" display="https://files.afu.se/Downloads/Transcripts/Skeptic%20Zone%20(Richard%20Saunders)/"/>
    <hyperlink ref="C633" r:id="rId633" display="https://youtu.be/6dNcVIbNeMc"/>
    <hyperlink ref="F633" r:id="rId2" display="https://files.afu.se/Downloads/Transcripts/Skeptic%20Zone%20(Richard%20Saunders)/"/>
    <hyperlink ref="C634" r:id="rId634" display="https://youtu.be/QjsEfIfAlx8"/>
    <hyperlink ref="F634" r:id="rId2" display="https://files.afu.se/Downloads/Transcripts/Skeptic%20Zone%20(Richard%20Saunders)/"/>
    <hyperlink ref="C635" r:id="rId635" display="https://youtu.be/sC1kPakpzg8"/>
    <hyperlink ref="F635" r:id="rId2" display="https://files.afu.se/Downloads/Transcripts/Skeptic%20Zone%20(Richard%20Saunders)/"/>
    <hyperlink ref="C636" r:id="rId636" display="https://youtu.be/DHUfVrcNQ7I"/>
    <hyperlink ref="F636" r:id="rId2" display="https://files.afu.se/Downloads/Transcripts/Skeptic%20Zone%20(Richard%20Saunders)/"/>
    <hyperlink ref="C637" r:id="rId637" display="https://youtu.be/igQNYPICV8s"/>
    <hyperlink ref="F637" r:id="rId2" display="https://files.afu.se/Downloads/Transcripts/Skeptic%20Zone%20(Richard%20Saunders)/"/>
    <hyperlink ref="C638" r:id="rId638" display="https://youtu.be/syQ-aiV6Fss"/>
    <hyperlink ref="F638" r:id="rId2" display="https://files.afu.se/Downloads/Transcripts/Skeptic%20Zone%20(Richard%20Saunders)/"/>
    <hyperlink ref="C639" r:id="rId639" display="https://youtu.be/L4xKe1vQ-PQ"/>
    <hyperlink ref="F639" r:id="rId2" display="https://files.afu.se/Downloads/Transcripts/Skeptic%20Zone%20(Richard%20Saunders)/"/>
    <hyperlink ref="C640" r:id="rId640" display="https://youtu.be/nXR5yYU2m44"/>
    <hyperlink ref="F640" r:id="rId2" display="https://files.afu.se/Downloads/Transcripts/Skeptic%20Zone%20(Richard%20Saunders)/"/>
    <hyperlink ref="C641" r:id="rId641" display="https://youtu.be/5PScj0IxC2A"/>
    <hyperlink ref="F641" r:id="rId2" display="https://files.afu.se/Downloads/Transcripts/Skeptic%20Zone%20(Richard%20Saunders)/"/>
    <hyperlink ref="C642" r:id="rId642" display="https://youtu.be/UsQN8VUZbCQ"/>
    <hyperlink ref="F642" r:id="rId2" display="https://files.afu.se/Downloads/Transcripts/Skeptic%20Zone%20(Richard%20Saunders)/"/>
    <hyperlink ref="C643" r:id="rId643" display="https://youtu.be/HJquaQ0WWso"/>
    <hyperlink ref="F643" r:id="rId2" display="https://files.afu.se/Downloads/Transcripts/Skeptic%20Zone%20(Richard%20Saunders)/"/>
    <hyperlink ref="C644" r:id="rId644" display="https://youtu.be/--dv5UbM4rc"/>
    <hyperlink ref="F644" r:id="rId2" display="https://files.afu.se/Downloads/Transcripts/Skeptic%20Zone%20(Richard%20Saunders)/"/>
    <hyperlink ref="C645" r:id="rId645" display="https://youtu.be/Of_CTKHKNu4"/>
    <hyperlink ref="F645" r:id="rId2" display="https://files.afu.se/Downloads/Transcripts/Skeptic%20Zone%20(Richard%20Saunders)/"/>
    <hyperlink ref="C646" r:id="rId646" display="https://youtu.be/h8ngbKIFB2Q"/>
    <hyperlink ref="F646" r:id="rId2" display="https://files.afu.se/Downloads/Transcripts/Skeptic%20Zone%20(Richard%20Saunders)/"/>
    <hyperlink ref="C647" r:id="rId647" display="https://youtu.be/sqsEmOxd24E"/>
    <hyperlink ref="F647" r:id="rId2" display="https://files.afu.se/Downloads/Transcripts/Skeptic%20Zone%20(Richard%20Saunders)/"/>
    <hyperlink ref="C648" r:id="rId648" display="https://youtu.be/72oDbnoAZTE"/>
    <hyperlink ref="F648" r:id="rId2" display="https://files.afu.se/Downloads/Transcripts/Skeptic%20Zone%20(Richard%20Saunders)/"/>
    <hyperlink ref="C649" r:id="rId649" display="https://youtu.be/01VtWEytfhE"/>
    <hyperlink ref="F649" r:id="rId2" display="https://files.afu.se/Downloads/Transcripts/Skeptic%20Zone%20(Richard%20Saunders)/"/>
    <hyperlink ref="C650" r:id="rId650" display="https://youtu.be/ZooDu9IHbdg"/>
    <hyperlink ref="F650" r:id="rId2" display="https://files.afu.se/Downloads/Transcripts/Skeptic%20Zone%20(Richard%20Saunders)/"/>
    <hyperlink ref="C651" r:id="rId651" display="https://youtu.be/PIVOBMGPlAY"/>
    <hyperlink ref="F651" r:id="rId2" display="https://files.afu.se/Downloads/Transcripts/Skeptic%20Zone%20(Richard%20Saunders)/"/>
    <hyperlink ref="C652" r:id="rId652" display="https://youtu.be/okkzWtbE3zA"/>
    <hyperlink ref="F652" r:id="rId2" display="https://files.afu.se/Downloads/Transcripts/Skeptic%20Zone%20(Richard%20Saunders)/"/>
    <hyperlink ref="C653" r:id="rId653" display="https://youtu.be/zWRkd524Zfc"/>
    <hyperlink ref="F653" r:id="rId2" display="https://files.afu.se/Downloads/Transcripts/Skeptic%20Zone%20(Richard%20Saunders)/"/>
    <hyperlink ref="C654" r:id="rId654" display="https://youtu.be/jsBb0ZasN-0"/>
    <hyperlink ref="F654" r:id="rId2" display="https://files.afu.se/Downloads/Transcripts/Skeptic%20Zone%20(Richard%20Saunders)/"/>
    <hyperlink ref="C655" r:id="rId655" display="https://youtu.be/_LJ6ploG4S0"/>
    <hyperlink ref="F655" r:id="rId2" display="https://files.afu.se/Downloads/Transcripts/Skeptic%20Zone%20(Richard%20Saunders)/"/>
    <hyperlink ref="C656" r:id="rId656" display="https://youtu.be/cdN9oO-5hgI"/>
    <hyperlink ref="F656" r:id="rId2" display="https://files.afu.se/Downloads/Transcripts/Skeptic%20Zone%20(Richard%20Saunders)/"/>
    <hyperlink ref="C657" r:id="rId657" display="https://youtu.be/YYCSY2fqJRA"/>
    <hyperlink ref="F657" r:id="rId2" display="https://files.afu.se/Downloads/Transcripts/Skeptic%20Zone%20(Richard%20Saunders)/"/>
    <hyperlink ref="C658" r:id="rId658" display="https://youtu.be/cML8M6TN5GI"/>
    <hyperlink ref="F658" r:id="rId2" display="https://files.afu.se/Downloads/Transcripts/Skeptic%20Zone%20(Richard%20Saunders)/"/>
    <hyperlink ref="C659" r:id="rId659" display="https://youtu.be/gY3xpRVdUH0"/>
    <hyperlink ref="F659" r:id="rId2" display="https://files.afu.se/Downloads/Transcripts/Skeptic%20Zone%20(Richard%20Saunders)/"/>
    <hyperlink ref="C660" r:id="rId660" display="https://youtu.be/wkMPG0VNJCo"/>
    <hyperlink ref="F660" r:id="rId2" display="https://files.afu.se/Downloads/Transcripts/Skeptic%20Zone%20(Richard%20Saunders)/"/>
    <hyperlink ref="C661" r:id="rId661" display="https://youtu.be/GJ9clDaKs2E"/>
    <hyperlink ref="F661" r:id="rId2" display="https://files.afu.se/Downloads/Transcripts/Skeptic%20Zone%20(Richard%20Saunders)/"/>
    <hyperlink ref="C662" r:id="rId662" display="https://youtu.be/T00yRt1Hs_Q"/>
    <hyperlink ref="F662" r:id="rId2" display="https://files.afu.se/Downloads/Transcripts/Skeptic%20Zone%20(Richard%20Saunders)/"/>
    <hyperlink ref="C663" r:id="rId663" display="https://youtu.be/r7avQtO8BKk"/>
    <hyperlink ref="F663" r:id="rId2" display="https://files.afu.se/Downloads/Transcripts/Skeptic%20Zone%20(Richard%20Saunders)/"/>
    <hyperlink ref="C664" r:id="rId664" display="https://youtu.be/C-JwjPNI4zc"/>
    <hyperlink ref="F664" r:id="rId2" display="https://files.afu.se/Downloads/Transcripts/Skeptic%20Zone%20(Richard%20Saunders)/"/>
    <hyperlink ref="C665" r:id="rId665" display="https://youtu.be/PIiB3HGjm6w"/>
    <hyperlink ref="F665" r:id="rId2" display="https://files.afu.se/Downloads/Transcripts/Skeptic%20Zone%20(Richard%20Saunders)/"/>
    <hyperlink ref="C666" r:id="rId666" display="https://youtu.be/ZELJrgUvkKs"/>
    <hyperlink ref="F666" r:id="rId2" display="https://files.afu.se/Downloads/Transcripts/Skeptic%20Zone%20(Richard%20Saunders)/"/>
    <hyperlink ref="C667" r:id="rId667" display="https://youtu.be/_I7pgxIJrgQ"/>
    <hyperlink ref="F667" r:id="rId2" display="https://files.afu.se/Downloads/Transcripts/Skeptic%20Zone%20(Richard%20Saunders)/"/>
    <hyperlink ref="C668" r:id="rId668" display="https://youtu.be/_CzibfR3gPI"/>
    <hyperlink ref="F668" r:id="rId2" display="https://files.afu.se/Downloads/Transcripts/Skeptic%20Zone%20(Richard%20Saunders)/"/>
    <hyperlink ref="C669" r:id="rId669" display="https://youtu.be/mYXkBsx7JPI"/>
    <hyperlink ref="F669" r:id="rId2" display="https://files.afu.se/Downloads/Transcripts/Skeptic%20Zone%20(Richard%20Saunders)/"/>
    <hyperlink ref="C670" r:id="rId670" display="https://youtu.be/cHkqp3QjqYQ"/>
    <hyperlink ref="F670" r:id="rId2" display="https://files.afu.se/Downloads/Transcripts/Skeptic%20Zone%20(Richard%20Saunders)/"/>
    <hyperlink ref="C671" r:id="rId671" display="https://youtu.be/fqJZkYV2QiU"/>
    <hyperlink ref="F671" r:id="rId2" display="https://files.afu.se/Downloads/Transcripts/Skeptic%20Zone%20(Richard%20Saunders)/"/>
    <hyperlink ref="C672" r:id="rId672" display="https://youtu.be/t49jd8Mgrv0"/>
    <hyperlink ref="F672" r:id="rId2" display="https://files.afu.se/Downloads/Transcripts/Skeptic%20Zone%20(Richard%20Saunders)/"/>
    <hyperlink ref="C673" r:id="rId673" display="https://youtu.be/3W1krm1KMQI"/>
    <hyperlink ref="F673" r:id="rId2" display="https://files.afu.se/Downloads/Transcripts/Skeptic%20Zone%20(Richard%20Saunders)/"/>
    <hyperlink ref="C674" r:id="rId674" display="https://youtu.be/iPqt_o8ryQg"/>
    <hyperlink ref="F674" r:id="rId2" display="https://files.afu.se/Downloads/Transcripts/Skeptic%20Zone%20(Richard%20Saunders)/"/>
    <hyperlink ref="C675" r:id="rId675" display="https://youtu.be/48F3k7pvjeI"/>
    <hyperlink ref="F675" r:id="rId2" display="https://files.afu.se/Downloads/Transcripts/Skeptic%20Zone%20(Richard%20Saunders)/"/>
    <hyperlink ref="C676" r:id="rId676" display="https://youtu.be/OtbdV6wbEV8"/>
    <hyperlink ref="F676" r:id="rId2" display="https://files.afu.se/Downloads/Transcripts/Skeptic%20Zone%20(Richard%20Saunders)/"/>
    <hyperlink ref="C677" r:id="rId677" display="https://youtu.be/kR-Rym_nIHk"/>
    <hyperlink ref="F677" r:id="rId2" display="https://files.afu.se/Downloads/Transcripts/Skeptic%20Zone%20(Richard%20Saunders)/"/>
    <hyperlink ref="C678" r:id="rId678" display="https://youtu.be/vQfI-fy8QJU"/>
    <hyperlink ref="F678" r:id="rId2" display="https://files.afu.se/Downloads/Transcripts/Skeptic%20Zone%20(Richard%20Saunders)/"/>
    <hyperlink ref="C679" r:id="rId679" display="https://youtu.be/9wkhZHBPNA4"/>
    <hyperlink ref="F679" r:id="rId2" display="https://files.afu.se/Downloads/Transcripts/Skeptic%20Zone%20(Richard%20Saunders)/"/>
    <hyperlink ref="C680" r:id="rId680" display="https://youtu.be/SCCq7qtQt1k"/>
    <hyperlink ref="F680" r:id="rId2" display="https://files.afu.se/Downloads/Transcripts/Skeptic%20Zone%20(Richard%20Saunders)/"/>
    <hyperlink ref="C681" r:id="rId681" display="https://youtu.be/r34CeJ6W0Tk"/>
    <hyperlink ref="F681" r:id="rId2" display="https://files.afu.se/Downloads/Transcripts/Skeptic%20Zone%20(Richard%20Saunders)/"/>
    <hyperlink ref="C682" r:id="rId682" display="https://youtu.be/hvQ-M_MnFoo"/>
    <hyperlink ref="F682" r:id="rId2" display="https://files.afu.se/Downloads/Transcripts/Skeptic%20Zone%20(Richard%20Saunders)/"/>
    <hyperlink ref="C683" r:id="rId683" display="https://youtu.be/cLJpneO2C-A"/>
    <hyperlink ref="F683" r:id="rId2" display="https://files.afu.se/Downloads/Transcripts/Skeptic%20Zone%20(Richard%20Saunders)/"/>
    <hyperlink ref="C684" r:id="rId684" display="https://youtu.be/F6MtQnaxyGA"/>
    <hyperlink ref="F684" r:id="rId2" display="https://files.afu.se/Downloads/Transcripts/Skeptic%20Zone%20(Richard%20Saunders)/"/>
    <hyperlink ref="C685" r:id="rId685" display="https://youtu.be/OcNH9gGExi0"/>
    <hyperlink ref="F685" r:id="rId2" display="https://files.afu.se/Downloads/Transcripts/Skeptic%20Zone%20(Richard%20Saunders)/"/>
    <hyperlink ref="C686" r:id="rId686" display="https://youtu.be/jbPZqShwHqQ"/>
    <hyperlink ref="F686" r:id="rId2" display="https://files.afu.se/Downloads/Transcripts/Skeptic%20Zone%20(Richard%20Saunders)/"/>
    <hyperlink ref="C687" r:id="rId687" display="https://youtu.be/tGWVky1tJkY"/>
    <hyperlink ref="F687" r:id="rId2" display="https://files.afu.se/Downloads/Transcripts/Skeptic%20Zone%20(Richard%20Saunders)/"/>
    <hyperlink ref="C688" r:id="rId688" display="https://youtu.be/vHRe5OecmKY"/>
    <hyperlink ref="F688" r:id="rId2" display="https://files.afu.se/Downloads/Transcripts/Skeptic%20Zone%20(Richard%20Saunders)/"/>
    <hyperlink ref="C689" r:id="rId689" display="https://youtu.be/V_WgCJUPk8g"/>
    <hyperlink ref="F689" r:id="rId2" display="https://files.afu.se/Downloads/Transcripts/Skeptic%20Zone%20(Richard%20Saunders)/"/>
    <hyperlink ref="C690" r:id="rId690" display="https://youtu.be/JGDeuRCIO4Q"/>
    <hyperlink ref="F690" r:id="rId2" display="https://files.afu.se/Downloads/Transcripts/Skeptic%20Zone%20(Richard%20Saunders)/"/>
    <hyperlink ref="C691" r:id="rId691" display="https://youtu.be/CzpxoVXa9zk"/>
    <hyperlink ref="F691" r:id="rId2" display="https://files.afu.se/Downloads/Transcripts/Skeptic%20Zone%20(Richard%20Saunders)/"/>
    <hyperlink ref="C692" r:id="rId692" display="https://youtu.be/I2SogNQeqcE"/>
    <hyperlink ref="F692" r:id="rId2" display="https://files.afu.se/Downloads/Transcripts/Skeptic%20Zone%20(Richard%20Saunders)/"/>
    <hyperlink ref="C693" r:id="rId693" display="https://youtu.be/cidWXAWcK4o"/>
    <hyperlink ref="F693" r:id="rId2" display="https://files.afu.se/Downloads/Transcripts/Skeptic%20Zone%20(Richard%20Saunders)/"/>
    <hyperlink ref="C694" r:id="rId694" display="https://youtu.be/-wncjHFMuDA"/>
    <hyperlink ref="F694" r:id="rId2" display="https://files.afu.se/Downloads/Transcripts/Skeptic%20Zone%20(Richard%20Saunders)/"/>
    <hyperlink ref="C695" r:id="rId695" display="https://youtu.be/pi6anYLYegs"/>
    <hyperlink ref="F695" r:id="rId2" display="https://files.afu.se/Downloads/Transcripts/Skeptic%20Zone%20(Richard%20Saunders)/"/>
    <hyperlink ref="C696" r:id="rId696" display="https://youtu.be/Mj9CkyirXOE"/>
    <hyperlink ref="F696" r:id="rId2" display="https://files.afu.se/Downloads/Transcripts/Skeptic%20Zone%20(Richard%20Saunders)/"/>
    <hyperlink ref="C697" r:id="rId697" display="https://youtu.be/EnEAHCkkNQI"/>
    <hyperlink ref="F697" r:id="rId2" display="https://files.afu.se/Downloads/Transcripts/Skeptic%20Zone%20(Richard%20Saunders)/"/>
    <hyperlink ref="C698" r:id="rId698" display="https://youtu.be/KNufStCsnac"/>
    <hyperlink ref="F698" r:id="rId2" display="https://files.afu.se/Downloads/Transcripts/Skeptic%20Zone%20(Richard%20Saunders)/"/>
    <hyperlink ref="C699" r:id="rId699" display="https://youtu.be/kvYacFjZBkk"/>
    <hyperlink ref="F699" r:id="rId2" display="https://files.afu.se/Downloads/Transcripts/Skeptic%20Zone%20(Richard%20Saunders)/"/>
    <hyperlink ref="C700" r:id="rId700" display="https://youtu.be/YU-qhWqYdU0"/>
    <hyperlink ref="F700" r:id="rId2" display="https://files.afu.se/Downloads/Transcripts/Skeptic%20Zone%20(Richard%20Saunders)/"/>
    <hyperlink ref="C701" r:id="rId701" display="https://youtu.be/9FHkAKCM8yw"/>
    <hyperlink ref="F701" r:id="rId2" display="https://files.afu.se/Downloads/Transcripts/Skeptic%20Zone%20(Richard%20Saunders)/"/>
    <hyperlink ref="C702" r:id="rId702" display="https://youtu.be/BQ1WdsDflyk"/>
    <hyperlink ref="F702" r:id="rId2" display="https://files.afu.se/Downloads/Transcripts/Skeptic%20Zone%20(Richard%20Saunders)/"/>
    <hyperlink ref="C703" r:id="rId703" display="https://youtu.be/13UHGbasmcQ"/>
    <hyperlink ref="F703" r:id="rId2" display="https://files.afu.se/Downloads/Transcripts/Skeptic%20Zone%20(Richard%20Saunders)/"/>
    <hyperlink ref="C704" r:id="rId704" display="https://youtu.be/UmpxjSemgqg"/>
    <hyperlink ref="F704" r:id="rId2" display="https://files.afu.se/Downloads/Transcripts/Skeptic%20Zone%20(Richard%20Saunders)/"/>
    <hyperlink ref="C705" r:id="rId705" display="https://youtu.be/UznBZktKReQ"/>
    <hyperlink ref="F705" r:id="rId2" display="https://files.afu.se/Downloads/Transcripts/Skeptic%20Zone%20(Richard%20Saunders)/"/>
    <hyperlink ref="C706" r:id="rId706" display="https://youtu.be/aeG5JolAHpo"/>
    <hyperlink ref="F706" r:id="rId2" display="https://files.afu.se/Downloads/Transcripts/Skeptic%20Zone%20(Richard%20Saunders)/"/>
    <hyperlink ref="C707" r:id="rId707" display="https://youtu.be/9CHLgqLg-5s"/>
    <hyperlink ref="F707" r:id="rId2" display="https://files.afu.se/Downloads/Transcripts/Skeptic%20Zone%20(Richard%20Saunders)/"/>
    <hyperlink ref="C708" r:id="rId708" display="https://youtu.be/lcOq6M3JCQM"/>
    <hyperlink ref="F708" r:id="rId2" display="https://files.afu.se/Downloads/Transcripts/Skeptic%20Zone%20(Richard%20Saunders)/"/>
    <hyperlink ref="C709" r:id="rId709" display="https://youtu.be/mKGZ-ZZo9vU"/>
    <hyperlink ref="F709" r:id="rId2" display="https://files.afu.se/Downloads/Transcripts/Skeptic%20Zone%20(Richard%20Saunders)/"/>
    <hyperlink ref="C710" r:id="rId710" display="https://youtu.be/qY_JhUvIGbM"/>
    <hyperlink ref="F710" r:id="rId2" display="https://files.afu.se/Downloads/Transcripts/Skeptic%20Zone%20(Richard%20Saunders)/"/>
    <hyperlink ref="C711" r:id="rId711" display="https://youtu.be/vua3mfWK4qs"/>
    <hyperlink ref="F711" r:id="rId2" display="https://files.afu.se/Downloads/Transcripts/Skeptic%20Zone%20(Richard%20Saunders)/"/>
    <hyperlink ref="C712" r:id="rId712" display="https://youtu.be/TyZvv5mKpOk"/>
    <hyperlink ref="F712" r:id="rId2" display="https://files.afu.se/Downloads/Transcripts/Skeptic%20Zone%20(Richard%20Saunders)/"/>
    <hyperlink ref="C713" r:id="rId713" display="https://youtu.be/OCFDOa93wSc"/>
    <hyperlink ref="F713" r:id="rId2" display="https://files.afu.se/Downloads/Transcripts/Skeptic%20Zone%20(Richard%20Saunders)/"/>
    <hyperlink ref="C714" r:id="rId714" display="https://youtu.be/gc4hrFOwaYM"/>
    <hyperlink ref="F714" r:id="rId2" display="https://files.afu.se/Downloads/Transcripts/Skeptic%20Zone%20(Richard%20Saunders)/"/>
    <hyperlink ref="C715" r:id="rId715" display="https://youtu.be/8vf_IYWVAFc"/>
    <hyperlink ref="F715" r:id="rId2" display="https://files.afu.se/Downloads/Transcripts/Skeptic%20Zone%20(Richard%20Saunders)/"/>
    <hyperlink ref="C716" r:id="rId716" display="https://youtu.be/MGE1YKq__-o"/>
    <hyperlink ref="F716" r:id="rId2" display="https://files.afu.se/Downloads/Transcripts/Skeptic%20Zone%20(Richard%20Saunders)/"/>
    <hyperlink ref="C717" r:id="rId717" display="https://youtu.be/pBVcahMVtTg"/>
    <hyperlink ref="F717" r:id="rId2" display="https://files.afu.se/Downloads/Transcripts/Skeptic%20Zone%20(Richard%20Saunders)/"/>
    <hyperlink ref="C718" r:id="rId718" display="https://youtu.be/Nc3MctGJqTE"/>
    <hyperlink ref="F718" r:id="rId2" display="https://files.afu.se/Downloads/Transcripts/Skeptic%20Zone%20(Richard%20Saunders)/"/>
    <hyperlink ref="C719" r:id="rId719" display="https://youtu.be/4KSHZ1PU828"/>
    <hyperlink ref="F719" r:id="rId2" display="https://files.afu.se/Downloads/Transcripts/Skeptic%20Zone%20(Richard%20Saunders)/"/>
    <hyperlink ref="C720" r:id="rId720" display="https://youtu.be/GJdwvosoUzY"/>
    <hyperlink ref="F720" r:id="rId2" display="https://files.afu.se/Downloads/Transcripts/Skeptic%20Zone%20(Richard%20Saunders)/"/>
    <hyperlink ref="C721" r:id="rId721" display="https://youtu.be/t4cmAsWXsJk"/>
    <hyperlink ref="F721" r:id="rId2" display="https://files.afu.se/Downloads/Transcripts/Skeptic%20Zone%20(Richard%20Saunders)/"/>
    <hyperlink ref="C722" r:id="rId722" display="https://youtu.be/K_RnyMBHAUw"/>
    <hyperlink ref="F722" r:id="rId2" display="https://files.afu.se/Downloads/Transcripts/Skeptic%20Zone%20(Richard%20Saunders)/"/>
    <hyperlink ref="C723" r:id="rId723" display="https://youtu.be/MQxuT6odc1M"/>
    <hyperlink ref="F723" r:id="rId2" display="https://files.afu.se/Downloads/Transcripts/Skeptic%20Zone%20(Richard%20Saunders)/"/>
    <hyperlink ref="C724" r:id="rId724" display="https://youtu.be/MeD3GS83LQ0"/>
    <hyperlink ref="F724" r:id="rId2" display="https://files.afu.se/Downloads/Transcripts/Skeptic%20Zone%20(Richard%20Saunders)/"/>
    <hyperlink ref="C725" r:id="rId725" display="https://youtu.be/uROHFHdZPe0"/>
    <hyperlink ref="F725" r:id="rId2" display="https://files.afu.se/Downloads/Transcripts/Skeptic%20Zone%20(Richard%20Saunders)/"/>
    <hyperlink ref="C726" r:id="rId726" display="https://youtu.be/cULgy-37DmI"/>
    <hyperlink ref="F726" r:id="rId2" display="https://files.afu.se/Downloads/Transcripts/Skeptic%20Zone%20(Richard%20Saunders)/"/>
    <hyperlink ref="C727" r:id="rId727" display="https://youtu.be/4QLaq48I27s"/>
    <hyperlink ref="F727" r:id="rId2" display="https://files.afu.se/Downloads/Transcripts/Skeptic%20Zone%20(Richard%20Saunders)/"/>
    <hyperlink ref="C728" r:id="rId728" display="https://youtu.be/FfEPle3w3cg"/>
    <hyperlink ref="F728" r:id="rId2" display="https://files.afu.se/Downloads/Transcripts/Skeptic%20Zone%20(Richard%20Saunders)/"/>
    <hyperlink ref="C729" r:id="rId729" display="https://youtu.be/cHZg8Kgo6oA"/>
    <hyperlink ref="F729" r:id="rId2" display="https://files.afu.se/Downloads/Transcripts/Skeptic%20Zone%20(Richard%20Saunders)/"/>
    <hyperlink ref="C730" r:id="rId730" display="https://youtu.be/JvEsQ8JJDdQ"/>
    <hyperlink ref="F730" r:id="rId2" display="https://files.afu.se/Downloads/Transcripts/Skeptic%20Zone%20(Richard%20Saunders)/"/>
    <hyperlink ref="C731" r:id="rId731" display="https://youtu.be/9OTQUyBENmA"/>
    <hyperlink ref="F731" r:id="rId2" display="https://files.afu.se/Downloads/Transcripts/Skeptic%20Zone%20(Richard%20Saunders)/"/>
    <hyperlink ref="C732" r:id="rId732" display="https://youtu.be/oprJM32Kfw0"/>
    <hyperlink ref="F732" r:id="rId2" display="https://files.afu.se/Downloads/Transcripts/Skeptic%20Zone%20(Richard%20Saunders)/"/>
    <hyperlink ref="C733" r:id="rId733" display="https://youtu.be/YKa5pOtXOVU"/>
    <hyperlink ref="F733" r:id="rId2" display="https://files.afu.se/Downloads/Transcripts/Skeptic%20Zone%20(Richard%20Saunders)/"/>
    <hyperlink ref="C734" r:id="rId734" display="https://youtu.be/R2oPMCOYxhw"/>
    <hyperlink ref="F734" r:id="rId2" display="https://files.afu.se/Downloads/Transcripts/Skeptic%20Zone%20(Richard%20Saunders)/"/>
    <hyperlink ref="C735" r:id="rId735" display="https://youtu.be/n13s3xol39o"/>
    <hyperlink ref="F735" r:id="rId2" display="https://files.afu.se/Downloads/Transcripts/Skeptic%20Zone%20(Richard%20Saunders)/"/>
    <hyperlink ref="C736" r:id="rId736" display="https://youtu.be/vnxqSFfqMp8"/>
    <hyperlink ref="F736" r:id="rId2" display="https://files.afu.se/Downloads/Transcripts/Skeptic%20Zone%20(Richard%20Saunders)/"/>
    <hyperlink ref="C737" r:id="rId737" display="https://youtu.be/OoKPMVw23pM"/>
    <hyperlink ref="F737" r:id="rId2" display="https://files.afu.se/Downloads/Transcripts/Skeptic%20Zone%20(Richard%20Saunders)/"/>
    <hyperlink ref="C738" r:id="rId738" display="https://youtu.be/1xi_uacSYuU"/>
    <hyperlink ref="F738" r:id="rId2" display="https://files.afu.se/Downloads/Transcripts/Skeptic%20Zone%20(Richard%20Saunders)/"/>
    <hyperlink ref="C739" r:id="rId739" display="https://youtu.be/1BpK_h5heVg"/>
    <hyperlink ref="F739" r:id="rId2" display="https://files.afu.se/Downloads/Transcripts/Skeptic%20Zone%20(Richard%20Saunders)/"/>
    <hyperlink ref="C740" r:id="rId740" display="https://youtu.be/h1yPI0laz3Y"/>
    <hyperlink ref="F740" r:id="rId2" display="https://files.afu.se/Downloads/Transcripts/Skeptic%20Zone%20(Richard%20Saunders)/"/>
    <hyperlink ref="C741" r:id="rId741" display="https://youtu.be/28elM22LRco"/>
    <hyperlink ref="F741" r:id="rId2" display="https://files.afu.se/Downloads/Transcripts/Skeptic%20Zone%20(Richard%20Saunders)/"/>
    <hyperlink ref="C742" r:id="rId742" display="https://youtu.be/jkzdskwwoqo"/>
    <hyperlink ref="F742" r:id="rId2" display="https://files.afu.se/Downloads/Transcripts/Skeptic%20Zone%20(Richard%20Saunders)/"/>
    <hyperlink ref="C743" r:id="rId743" display="https://youtu.be/GqS_MTXIMVE"/>
    <hyperlink ref="F743" r:id="rId2" display="https://files.afu.se/Downloads/Transcripts/Skeptic%20Zone%20(Richard%20Saunders)/"/>
    <hyperlink ref="C744" r:id="rId744" display="https://youtu.be/ExeVyEJ5uQI"/>
    <hyperlink ref="F744" r:id="rId2" display="https://files.afu.se/Downloads/Transcripts/Skeptic%20Zone%20(Richard%20Saunders)/"/>
    <hyperlink ref="C745" r:id="rId745" display="https://youtu.be/wkB31HiV9BU"/>
    <hyperlink ref="F745" r:id="rId2" display="https://files.afu.se/Downloads/Transcripts/Skeptic%20Zone%20(Richard%20Saunders)/"/>
    <hyperlink ref="C746" r:id="rId746" display="https://youtu.be/tZ_wTHirZlQ"/>
    <hyperlink ref="F746" r:id="rId2" display="https://files.afu.se/Downloads/Transcripts/Skeptic%20Zone%20(Richard%20Saunders)/"/>
    <hyperlink ref="C747" r:id="rId747" display="https://youtu.be/y6iSctERIPc"/>
    <hyperlink ref="F747" r:id="rId2" display="https://files.afu.se/Downloads/Transcripts/Skeptic%20Zone%20(Richard%20Saunders)/"/>
    <hyperlink ref="C748" r:id="rId748" display="https://youtu.be/49upNAvqayA"/>
    <hyperlink ref="F748" r:id="rId2" display="https://files.afu.se/Downloads/Transcripts/Skeptic%20Zone%20(Richard%20Saunders)/"/>
    <hyperlink ref="C749" r:id="rId749" display="https://youtu.be/TgxdlQuL9Wo"/>
    <hyperlink ref="F749" r:id="rId2" display="https://files.afu.se/Downloads/Transcripts/Skeptic%20Zone%20(Richard%20Saunders)/"/>
    <hyperlink ref="C750" r:id="rId750" display="https://youtu.be/-kmyyblNl8A"/>
    <hyperlink ref="F750" r:id="rId2" display="https://files.afu.se/Downloads/Transcripts/Skeptic%20Zone%20(Richard%20Saunders)/"/>
    <hyperlink ref="C751" r:id="rId751" display="https://youtu.be/y-zElDfbVz8"/>
    <hyperlink ref="F751" r:id="rId2" display="https://files.afu.se/Downloads/Transcripts/Skeptic%20Zone%20(Richard%20Saunders)/"/>
    <hyperlink ref="C752" r:id="rId752" display="https://youtu.be/zPMCr7csJXU"/>
    <hyperlink ref="F752" r:id="rId2" display="https://files.afu.se/Downloads/Transcripts/Skeptic%20Zone%20(Richard%20Saunders)/"/>
    <hyperlink ref="C753" r:id="rId753" display="https://youtu.be/th4_p0Z0ivU"/>
    <hyperlink ref="F753" r:id="rId2" display="https://files.afu.se/Downloads/Transcripts/Skeptic%20Zone%20(Richard%20Saunders)/"/>
    <hyperlink ref="C754" r:id="rId754" display="https://youtu.be/8KUZovJkMH8"/>
    <hyperlink ref="F754" r:id="rId2" display="https://files.afu.se/Downloads/Transcripts/Skeptic%20Zone%20(Richard%20Saunders)/"/>
    <hyperlink ref="C755" r:id="rId755" display="https://youtu.be/kuB0-VF1IOs"/>
    <hyperlink ref="F755" r:id="rId2" display="https://files.afu.se/Downloads/Transcripts/Skeptic%20Zone%20(Richard%20Saunders)/"/>
    <hyperlink ref="C756" r:id="rId756" display="https://youtu.be/dUkywJh8Xrk"/>
    <hyperlink ref="F756" r:id="rId2" display="https://files.afu.se/Downloads/Transcripts/Skeptic%20Zone%20(Richard%20Saunders)/"/>
    <hyperlink ref="C757" r:id="rId757" display="https://youtu.be/j2YkJCXqC_A"/>
    <hyperlink ref="F757" r:id="rId2" display="https://files.afu.se/Downloads/Transcripts/Skeptic%20Zone%20(Richard%20Saunders)/"/>
    <hyperlink ref="C758" r:id="rId758" display="https://youtu.be/Gs39wqnwx5k"/>
    <hyperlink ref="F758" r:id="rId2" display="https://files.afu.se/Downloads/Transcripts/Skeptic%20Zone%20(Richard%20Saunders)/"/>
    <hyperlink ref="C759" r:id="rId759" display="https://youtu.be/mk4j5obJlg4"/>
    <hyperlink ref="F759" r:id="rId2" display="https://files.afu.se/Downloads/Transcripts/Skeptic%20Zone%20(Richard%20Saunders)/"/>
    <hyperlink ref="C760" r:id="rId760" display="https://youtu.be/AdMdjn4Vtig"/>
    <hyperlink ref="F760" r:id="rId2" display="https://files.afu.se/Downloads/Transcripts/Skeptic%20Zone%20(Richard%20Saunders)/"/>
    <hyperlink ref="C761" r:id="rId761" display="https://youtu.be/wSBeTjzGnYY"/>
    <hyperlink ref="F761" r:id="rId2" display="https://files.afu.se/Downloads/Transcripts/Skeptic%20Zone%20(Richard%20Saunders)/"/>
    <hyperlink ref="C762" r:id="rId762" display="https://youtu.be/Bq9fobcH9t4"/>
    <hyperlink ref="F762" r:id="rId2" display="https://files.afu.se/Downloads/Transcripts/Skeptic%20Zone%20(Richard%20Saunders)/"/>
    <hyperlink ref="C763" r:id="rId763" display="https://youtu.be/xwCIpR8yJ8I"/>
    <hyperlink ref="F763" r:id="rId2" display="https://files.afu.se/Downloads/Transcripts/Skeptic%20Zone%20(Richard%20Saunders)/"/>
    <hyperlink ref="C764" r:id="rId764" display="https://youtu.be/V6m8hR30aLc"/>
    <hyperlink ref="F764" r:id="rId2" display="https://files.afu.se/Downloads/Transcripts/Skeptic%20Zone%20(Richard%20Saunders)/"/>
    <hyperlink ref="C765" r:id="rId765" display="https://youtu.be/4xqM3xlGvNA"/>
    <hyperlink ref="F765" r:id="rId2" display="https://files.afu.se/Downloads/Transcripts/Skeptic%20Zone%20(Richard%20Saunders)/"/>
    <hyperlink ref="C766" r:id="rId766" display="https://youtu.be/befM9TjwDN8"/>
    <hyperlink ref="F766" r:id="rId2" display="https://files.afu.se/Downloads/Transcripts/Skeptic%20Zone%20(Richard%20Saunders)/"/>
    <hyperlink ref="C767" r:id="rId767" display="https://youtu.be/AfH22VzHBUY"/>
    <hyperlink ref="F767" r:id="rId2" display="https://files.afu.se/Downloads/Transcripts/Skeptic%20Zone%20(Richard%20Saunders)/"/>
    <hyperlink ref="C768" r:id="rId768" display="https://youtu.be/uUF4aMLVRG0"/>
    <hyperlink ref="F768" r:id="rId2" display="https://files.afu.se/Downloads/Transcripts/Skeptic%20Zone%20(Richard%20Saunders)/"/>
    <hyperlink ref="C769" r:id="rId769" display="https://youtu.be/z-Rl-eXaIjo"/>
    <hyperlink ref="F769" r:id="rId2" display="https://files.afu.se/Downloads/Transcripts/Skeptic%20Zone%20(Richard%20Saunders)/"/>
    <hyperlink ref="C770" r:id="rId770" display="https://youtu.be/K7QznabsoAo"/>
    <hyperlink ref="F770" r:id="rId2" display="https://files.afu.se/Downloads/Transcripts/Skeptic%20Zone%20(Richard%20Saunders)/"/>
    <hyperlink ref="C771" r:id="rId771" display="https://youtu.be/1Myl1sCQZbo"/>
    <hyperlink ref="F771" r:id="rId2" display="https://files.afu.se/Downloads/Transcripts/Skeptic%20Zone%20(Richard%20Saunders)/"/>
    <hyperlink ref="C772" r:id="rId772" display="https://youtu.be/mq47NaoxG2k"/>
    <hyperlink ref="F772" r:id="rId2" display="https://files.afu.se/Downloads/Transcripts/Skeptic%20Zone%20(Richard%20Saunders)/"/>
    <hyperlink ref="C773" r:id="rId773" display="https://youtu.be/G0Vp5J3s4pU"/>
    <hyperlink ref="F773" r:id="rId2" display="https://files.afu.se/Downloads/Transcripts/Skeptic%20Zone%20(Richard%20Saunders)/"/>
    <hyperlink ref="C774" r:id="rId774" display="https://youtu.be/8Ln8yn7NHKg"/>
    <hyperlink ref="F774" r:id="rId2" display="https://files.afu.se/Downloads/Transcripts/Skeptic%20Zone%20(Richard%20Saunders)/"/>
    <hyperlink ref="C775" r:id="rId775" display="https://youtu.be/4pa6S2Lym-0"/>
    <hyperlink ref="F775" r:id="rId2" display="https://files.afu.se/Downloads/Transcripts/Skeptic%20Zone%20(Richard%20Saunders)/"/>
    <hyperlink ref="C776" r:id="rId776" display="https://youtu.be/rPcXY9omkdA"/>
    <hyperlink ref="F776" r:id="rId2" display="https://files.afu.se/Downloads/Transcripts/Skeptic%20Zone%20(Richard%20Saunders)/"/>
    <hyperlink ref="C777" r:id="rId777" display="https://youtu.be/qVobL18uuVc"/>
    <hyperlink ref="F777" r:id="rId2" display="https://files.afu.se/Downloads/Transcripts/Skeptic%20Zone%20(Richard%20Saunders)/"/>
    <hyperlink ref="C778" r:id="rId778" display="https://youtu.be/hnBwLfh3204"/>
    <hyperlink ref="F778" r:id="rId2" display="https://files.afu.se/Downloads/Transcripts/Skeptic%20Zone%20(Richard%20Saunders)/"/>
    <hyperlink ref="C779" r:id="rId779" display="https://youtu.be/j1TwM4YMV-o"/>
    <hyperlink ref="F779" r:id="rId2" display="https://files.afu.se/Downloads/Transcripts/Skeptic%20Zone%20(Richard%20Saunders)/"/>
    <hyperlink ref="C780" r:id="rId780" display="https://youtu.be/TRNalHl0U6w"/>
    <hyperlink ref="F780" r:id="rId2" display="https://files.afu.se/Downloads/Transcripts/Skeptic%20Zone%20(Richard%20Saunders)/"/>
    <hyperlink ref="C781" r:id="rId781" display="https://youtu.be/_aWxgqu9utg"/>
    <hyperlink ref="F781" r:id="rId2" display="https://files.afu.se/Downloads/Transcripts/Skeptic%20Zone%20(Richard%20Saunders)/"/>
    <hyperlink ref="C782" r:id="rId782" display="https://youtu.be/yKwI8YxbKMI"/>
    <hyperlink ref="F782" r:id="rId2" display="https://files.afu.se/Downloads/Transcripts/Skeptic%20Zone%20(Richard%20Saunders)/"/>
    <hyperlink ref="C783" r:id="rId783" display="https://youtu.be/ybywGROACtY"/>
    <hyperlink ref="F783" r:id="rId2" display="https://files.afu.se/Downloads/Transcripts/Skeptic%20Zone%20(Richard%20Saunders)/"/>
    <hyperlink ref="C784" r:id="rId784" display="https://youtu.be/Se6hnExeoec"/>
    <hyperlink ref="F784" r:id="rId2" display="https://files.afu.se/Downloads/Transcripts/Skeptic%20Zone%20(Richard%20Saunders)/"/>
    <hyperlink ref="C785" r:id="rId785" display="https://youtu.be/ubgC0TeuIRA"/>
    <hyperlink ref="F785" r:id="rId2" display="https://files.afu.se/Downloads/Transcripts/Skeptic%20Zone%20(Richard%20Saunders)/"/>
    <hyperlink ref="C786" r:id="rId786" display="https://youtu.be/OtWTRQYejPc"/>
    <hyperlink ref="F786" r:id="rId2" display="https://files.afu.se/Downloads/Transcripts/Skeptic%20Zone%20(Richard%20Saunders)/"/>
    <hyperlink ref="C787" r:id="rId787" display="https://youtu.be/gu1TAK69zEA"/>
    <hyperlink ref="F787" r:id="rId2" display="https://files.afu.se/Downloads/Transcripts/Skeptic%20Zone%20(Richard%20Saunders)/"/>
    <hyperlink ref="C788" r:id="rId788" display="https://youtu.be/ZmPwMfHIexQ"/>
    <hyperlink ref="F788" r:id="rId2" display="https://files.afu.se/Downloads/Transcripts/Skeptic%20Zone%20(Richard%20Saunders)/"/>
    <hyperlink ref="C789" r:id="rId789" display="https://youtu.be/HwoHPL2_iX4"/>
    <hyperlink ref="F789" r:id="rId2" display="https://files.afu.se/Downloads/Transcripts/Skeptic%20Zone%20(Richard%20Saunders)/"/>
    <hyperlink ref="C790" r:id="rId790" display="https://youtu.be/_D7wAbrk5u4"/>
    <hyperlink ref="F790" r:id="rId2" display="https://files.afu.se/Downloads/Transcripts/Skeptic%20Zone%20(Richard%20Saunders)/"/>
    <hyperlink ref="C791" r:id="rId791" display="https://youtu.be/6n1SIK8rap0"/>
    <hyperlink ref="F791" r:id="rId2" display="https://files.afu.se/Downloads/Transcripts/Skeptic%20Zone%20(Richard%20Saunders)/"/>
    <hyperlink ref="C792" r:id="rId792" display="https://youtu.be/zve2F-ZDizY"/>
    <hyperlink ref="F792" r:id="rId2" display="https://files.afu.se/Downloads/Transcripts/Skeptic%20Zone%20(Richard%20Saunders)/"/>
    <hyperlink ref="C793" r:id="rId793" display="https://youtu.be/7gEuvaeJl1k"/>
    <hyperlink ref="F793" r:id="rId2" display="https://files.afu.se/Downloads/Transcripts/Skeptic%20Zone%20(Richard%20Saunders)/"/>
    <hyperlink ref="C794" r:id="rId794" display="https://youtu.be/mTprFOmIjIg"/>
    <hyperlink ref="F794" r:id="rId2" display="https://files.afu.se/Downloads/Transcripts/Skeptic%20Zone%20(Richard%20Saunders)/"/>
    <hyperlink ref="C795" r:id="rId795" display="https://youtu.be/IFPr7Deufto"/>
    <hyperlink ref="F795" r:id="rId2" display="https://files.afu.se/Downloads/Transcripts/Skeptic%20Zone%20(Richard%20Saunders)/"/>
    <hyperlink ref="C796" r:id="rId796" display="https://youtu.be/LI3X1mlB7T4"/>
    <hyperlink ref="F796" r:id="rId2" display="https://files.afu.se/Downloads/Transcripts/Skeptic%20Zone%20(Richard%20Saunders)/"/>
    <hyperlink ref="C797" r:id="rId797" display="https://youtu.be/V9b-GX_9BkQ"/>
    <hyperlink ref="F797" r:id="rId2" display="https://files.afu.se/Downloads/Transcripts/Skeptic%20Zone%20(Richard%20Saunders)/"/>
    <hyperlink ref="C798" r:id="rId798" display="https://youtu.be/K34Upa6jcio"/>
    <hyperlink ref="F798" r:id="rId2" display="https://files.afu.se/Downloads/Transcripts/Skeptic%20Zone%20(Richard%20Saunders)/"/>
    <hyperlink ref="C799" r:id="rId799" display="https://youtu.be/CHkhsw1p0LQ"/>
    <hyperlink ref="F799" r:id="rId2" display="https://files.afu.se/Downloads/Transcripts/Skeptic%20Zone%20(Richard%20Saunders)/"/>
    <hyperlink ref="C800" r:id="rId800" display="https://youtu.be/4aTBDgsAkyE"/>
    <hyperlink ref="F800" r:id="rId2" display="https://files.afu.se/Downloads/Transcripts/Skeptic%20Zone%20(Richard%20Saunders)/"/>
    <hyperlink ref="C801" r:id="rId801" display="https://youtu.be/bFJrxhdSg-o"/>
    <hyperlink ref="F801" r:id="rId2" display="https://files.afu.se/Downloads/Transcripts/Skeptic%20Zone%20(Richard%20Saunders)/"/>
    <hyperlink ref="C802" r:id="rId802" display="https://youtu.be/pS_2tPGwLJk"/>
    <hyperlink ref="F802" r:id="rId2" display="https://files.afu.se/Downloads/Transcripts/Skeptic%20Zone%20(Richard%20Saunders)/"/>
    <hyperlink ref="C803" r:id="rId803" display="https://youtu.be/JjL0MJ1MCCM"/>
    <hyperlink ref="F803" r:id="rId2" display="https://files.afu.se/Downloads/Transcripts/Skeptic%20Zone%20(Richard%20Saunders)/"/>
    <hyperlink ref="C804" r:id="rId804" display="https://youtu.be/poPfaknCKHM"/>
    <hyperlink ref="F804" r:id="rId2" display="https://files.afu.se/Downloads/Transcripts/Skeptic%20Zone%20(Richard%20Saunders)/"/>
    <hyperlink ref="C805" r:id="rId805" display="https://youtu.be/9QoXmAXhfEc"/>
    <hyperlink ref="F805" r:id="rId2" display="https://files.afu.se/Downloads/Transcripts/Skeptic%20Zone%20(Richard%20Saunders)/"/>
    <hyperlink ref="C806" r:id="rId806" display="https://youtu.be/c0XJw1EUNHw"/>
    <hyperlink ref="F806" r:id="rId2" display="https://files.afu.se/Downloads/Transcripts/Skeptic%20Zone%20(Richard%20Saunders)/"/>
    <hyperlink ref="C807" r:id="rId807" display="https://youtu.be/Lt8wdfV-lNk"/>
    <hyperlink ref="F807" r:id="rId2" display="https://files.afu.se/Downloads/Transcripts/Skeptic%20Zone%20(Richard%20Saunders)/"/>
    <hyperlink ref="C808" r:id="rId808" display="https://youtu.be/c2ZBhO0pxpU"/>
    <hyperlink ref="F808" r:id="rId2" display="https://files.afu.se/Downloads/Transcripts/Skeptic%20Zone%20(Richard%20Saunders)/"/>
    <hyperlink ref="C809" r:id="rId809" display="https://youtu.be/Ae0_NhrcunE"/>
    <hyperlink ref="F809" r:id="rId2" display="https://files.afu.se/Downloads/Transcripts/Skeptic%20Zone%20(Richard%20Saunders)/"/>
    <hyperlink ref="C810" r:id="rId810" display="https://youtu.be/zWmXXjhrEbE"/>
    <hyperlink ref="F810" r:id="rId2" display="https://files.afu.se/Downloads/Transcripts/Skeptic%20Zone%20(Richard%20Saunders)/"/>
    <hyperlink ref="C811" r:id="rId811" display="https://youtu.be/o0Viu-SEwcw"/>
    <hyperlink ref="F811" r:id="rId2" display="https://files.afu.se/Downloads/Transcripts/Skeptic%20Zone%20(Richard%20Saunders)/"/>
    <hyperlink ref="C812" r:id="rId812" display="https://youtu.be/xQVPkrIipV0"/>
    <hyperlink ref="F812" r:id="rId2" display="https://files.afu.se/Downloads/Transcripts/Skeptic%20Zone%20(Richard%20Saunders)/"/>
    <hyperlink ref="C813" r:id="rId813" display="https://youtu.be/t7VZj9f_WPM"/>
    <hyperlink ref="F813" r:id="rId2" display="https://files.afu.se/Downloads/Transcripts/Skeptic%20Zone%20(Richard%20Saunders)/"/>
    <hyperlink ref="C814" r:id="rId814" display="https://youtu.be/mRwUBbe21WI"/>
    <hyperlink ref="F814" r:id="rId2" display="https://files.afu.se/Downloads/Transcripts/Skeptic%20Zone%20(Richard%20Saunders)/"/>
    <hyperlink ref="C815" r:id="rId815" display="https://youtu.be/A8RuEFZToHY"/>
    <hyperlink ref="F815" r:id="rId2" display="https://files.afu.se/Downloads/Transcripts/Skeptic%20Zone%20(Richard%20Saunders)/"/>
    <hyperlink ref="C816" r:id="rId816" display="https://youtu.be/_OuYIKUpuoo"/>
    <hyperlink ref="F816" r:id="rId2" display="https://files.afu.se/Downloads/Transcripts/Skeptic%20Zone%20(Richard%20Saunders)/"/>
    <hyperlink ref="C817" r:id="rId817" display="https://youtu.be/-jlZRmYAoyA"/>
    <hyperlink ref="F817" r:id="rId2" display="https://files.afu.se/Downloads/Transcripts/Skeptic%20Zone%20(Richard%20Saunders)/"/>
    <hyperlink ref="C818" r:id="rId818" display="https://youtu.be/C2spjAfvtVE"/>
    <hyperlink ref="F818" r:id="rId2" display="https://files.afu.se/Downloads/Transcripts/Skeptic%20Zone%20(Richard%20Saunders)/"/>
    <hyperlink ref="C819" r:id="rId819" display="https://youtu.be/1R1t-7eVhJM"/>
    <hyperlink ref="F819" r:id="rId2" display="https://files.afu.se/Downloads/Transcripts/Skeptic%20Zone%20(Richard%20Saunders)/"/>
    <hyperlink ref="C820" r:id="rId820" display="https://youtu.be/mnCUhc2eFlY"/>
    <hyperlink ref="F820" r:id="rId2" display="https://files.afu.se/Downloads/Transcripts/Skeptic%20Zone%20(Richard%20Saunders)/"/>
    <hyperlink ref="C821" r:id="rId821" display="https://youtu.be/lW246joIfPk"/>
    <hyperlink ref="F821" r:id="rId2" display="https://files.afu.se/Downloads/Transcripts/Skeptic%20Zone%20(Richard%20Saunders)/"/>
    <hyperlink ref="C822" r:id="rId822" display="https://youtu.be/Q31nCos61cA"/>
    <hyperlink ref="F822" r:id="rId2" display="https://files.afu.se/Downloads/Transcripts/Skeptic%20Zone%20(Richard%20Saunders)/"/>
    <hyperlink ref="C823" r:id="rId823" display="https://youtu.be/g-74ETeC9vQ"/>
    <hyperlink ref="F823" r:id="rId2" display="https://files.afu.se/Downloads/Transcripts/Skeptic%20Zone%20(Richard%20Saunders)/"/>
    <hyperlink ref="C824" r:id="rId824" display="https://youtu.be/01nyApo6avA"/>
    <hyperlink ref="F824" r:id="rId2" display="https://files.afu.se/Downloads/Transcripts/Skeptic%20Zone%20(Richard%20Saunders)/"/>
    <hyperlink ref="C825" r:id="rId825" display="https://youtu.be/AA7SmSlrXGc"/>
    <hyperlink ref="F825" r:id="rId2" display="https://files.afu.se/Downloads/Transcripts/Skeptic%20Zone%20(Richard%20Saunders)/"/>
    <hyperlink ref="C826" r:id="rId826" display="https://youtu.be/qHV2ol26-9c"/>
    <hyperlink ref="F826" r:id="rId2" display="https://files.afu.se/Downloads/Transcripts/Skeptic%20Zone%20(Richard%20Saunders)/"/>
    <hyperlink ref="C827" r:id="rId827" display="https://youtu.be/lShozbt4Jeg"/>
    <hyperlink ref="F827" r:id="rId2" display="https://files.afu.se/Downloads/Transcripts/Skeptic%20Zone%20(Richard%20Saunders)/"/>
    <hyperlink ref="C828" r:id="rId828" display="https://youtu.be/jlIpJse-L7I"/>
    <hyperlink ref="F828" r:id="rId2" display="https://files.afu.se/Downloads/Transcripts/Skeptic%20Zone%20(Richard%20Saunders)/"/>
    <hyperlink ref="C829" r:id="rId829" display="https://youtu.be/CAHquvwc8us"/>
    <hyperlink ref="F829" r:id="rId2" display="https://files.afu.se/Downloads/Transcripts/Skeptic%20Zone%20(Richard%20Saunders)/"/>
    <hyperlink ref="C830" r:id="rId830" display="https://youtu.be/k9uNEvy5MDM"/>
    <hyperlink ref="F830" r:id="rId2" display="https://files.afu.se/Downloads/Transcripts/Skeptic%20Zone%20(Richard%20Saunders)/"/>
    <hyperlink ref="C831" r:id="rId831" display="https://youtu.be/nFByyeTIqEQ"/>
    <hyperlink ref="F831" r:id="rId2" display="https://files.afu.se/Downloads/Transcripts/Skeptic%20Zone%20(Richard%20Saunders)/"/>
    <hyperlink ref="C832" r:id="rId832" display="https://youtu.be/esONL01a7TE"/>
    <hyperlink ref="F832" r:id="rId2" display="https://files.afu.se/Downloads/Transcripts/Skeptic%20Zone%20(Richard%20Saunders)/"/>
    <hyperlink ref="C833" r:id="rId833" display="https://youtu.be/GuEwSz-bt6Q"/>
    <hyperlink ref="F833" r:id="rId2" display="https://files.afu.se/Downloads/Transcripts/Skeptic%20Zone%20(Richard%20Saunders)/"/>
    <hyperlink ref="C834" r:id="rId834" display="https://youtu.be/hQsXtE9W8sg"/>
    <hyperlink ref="F834" r:id="rId2" display="https://files.afu.se/Downloads/Transcripts/Skeptic%20Zone%20(Richard%20Saunders)/"/>
    <hyperlink ref="C835" r:id="rId835" display="https://youtu.be/LwM1EqXzpDE"/>
    <hyperlink ref="F835" r:id="rId2" display="https://files.afu.se/Downloads/Transcripts/Skeptic%20Zone%20(Richard%20Saunders)/"/>
    <hyperlink ref="C836" r:id="rId836" display="https://youtu.be/qmcxfsI8Y4c"/>
    <hyperlink ref="F836" r:id="rId2" display="https://files.afu.se/Downloads/Transcripts/Skeptic%20Zone%20(Richard%20Saunders)/"/>
    <hyperlink ref="C837" r:id="rId837" display="https://youtu.be/w50sk2AP3JQ"/>
    <hyperlink ref="F837" r:id="rId2" display="https://files.afu.se/Downloads/Transcripts/Skeptic%20Zone%20(Richard%20Saunders)/"/>
    <hyperlink ref="C838" r:id="rId838" display="https://youtu.be/EJGtVXnJQu0"/>
    <hyperlink ref="F838" r:id="rId2" display="https://files.afu.se/Downloads/Transcripts/Skeptic%20Zone%20(Richard%20Saunders)/"/>
    <hyperlink ref="C839" r:id="rId839" display="https://youtu.be/CQzOidQKafA"/>
    <hyperlink ref="F839" r:id="rId2" display="https://files.afu.se/Downloads/Transcripts/Skeptic%20Zone%20(Richard%20Saunders)/"/>
    <hyperlink ref="C840" r:id="rId840" display="https://youtu.be/OY5SP5aO8JU"/>
    <hyperlink ref="F840" r:id="rId2" display="https://files.afu.se/Downloads/Transcripts/Skeptic%20Zone%20(Richard%20Saunders)/"/>
    <hyperlink ref="C841" r:id="rId841" display="https://youtu.be/8dLl7mdyPVU"/>
    <hyperlink ref="F841" r:id="rId2" display="https://files.afu.se/Downloads/Transcripts/Skeptic%20Zone%20(Richard%20Saunders)/"/>
    <hyperlink ref="C842" r:id="rId842" display="https://youtu.be/MWTyfBWzNko"/>
    <hyperlink ref="F842" r:id="rId2" display="https://files.afu.se/Downloads/Transcripts/Skeptic%20Zone%20(Richard%20Saunders)/"/>
    <hyperlink ref="C843" r:id="rId843" display="https://youtu.be/E1tTEDWO_rk"/>
    <hyperlink ref="F843" r:id="rId2" display="https://files.afu.se/Downloads/Transcripts/Skeptic%20Zone%20(Richard%20Saunders)/"/>
    <hyperlink ref="C844" r:id="rId844" display="https://youtu.be/jDOlk57thfE"/>
    <hyperlink ref="F844" r:id="rId2" display="https://files.afu.se/Downloads/Transcripts/Skeptic%20Zone%20(Richard%20Saunders)/"/>
    <hyperlink ref="C845" r:id="rId845" display="https://youtu.be/ceJTbM9661w"/>
    <hyperlink ref="F845" r:id="rId2" display="https://files.afu.se/Downloads/Transcripts/Skeptic%20Zone%20(Richard%20Saunders)/"/>
    <hyperlink ref="C846" r:id="rId846" display="https://youtu.be/hHjkqtJSFAc"/>
    <hyperlink ref="F846" r:id="rId2" display="https://files.afu.se/Downloads/Transcripts/Skeptic%20Zone%20(Richard%20Saunders)/"/>
    <hyperlink ref="C847" r:id="rId847" display="https://youtu.be/u04669s8di0"/>
    <hyperlink ref="F847" r:id="rId2" display="https://files.afu.se/Downloads/Transcripts/Skeptic%20Zone%20(Richard%20Saunders)/"/>
    <hyperlink ref="C848" r:id="rId848" display="https://youtu.be/Ds8OSY__uig"/>
    <hyperlink ref="F848" r:id="rId2" display="https://files.afu.se/Downloads/Transcripts/Skeptic%20Zone%20(Richard%20Saunders)/"/>
    <hyperlink ref="C849" r:id="rId849" display="https://youtu.be/ClquXts-LEY"/>
    <hyperlink ref="F849" r:id="rId2" display="https://files.afu.se/Downloads/Transcripts/Skeptic%20Zone%20(Richard%20Saunders)/"/>
    <hyperlink ref="C850" r:id="rId850" display="https://youtu.be/yREnDnVrg28"/>
    <hyperlink ref="F850" r:id="rId2" display="https://files.afu.se/Downloads/Transcripts/Skeptic%20Zone%20(Richard%20Saunders)/"/>
    <hyperlink ref="C851" r:id="rId851" display="https://youtu.be/pn1uzt7kocY"/>
    <hyperlink ref="F851" r:id="rId2" display="https://files.afu.se/Downloads/Transcripts/Skeptic%20Zone%20(Richard%20Saunders)/"/>
    <hyperlink ref="C852" r:id="rId852" display="https://youtu.be/8Ls7CQlM0O8"/>
    <hyperlink ref="F852" r:id="rId2" display="https://files.afu.se/Downloads/Transcripts/Skeptic%20Zone%20(Richard%20Saunders)/"/>
    <hyperlink ref="C853" r:id="rId853" display="https://youtu.be/K9BMMOu_Jsg"/>
    <hyperlink ref="F853" r:id="rId2" display="https://files.afu.se/Downloads/Transcripts/Skeptic%20Zone%20(Richard%20Saunders)/"/>
    <hyperlink ref="C854" r:id="rId854" display="https://youtu.be/a1-Kpd67QIE"/>
    <hyperlink ref="F854" r:id="rId2" display="https://files.afu.se/Downloads/Transcripts/Skeptic%20Zone%20(Richard%20Saunders)/"/>
    <hyperlink ref="C855" r:id="rId855" display="https://youtu.be/bvXHzpEDfTg"/>
    <hyperlink ref="F855" r:id="rId2" display="https://files.afu.se/Downloads/Transcripts/Skeptic%20Zone%20(Richard%20Saunders)/"/>
    <hyperlink ref="C856" r:id="rId856" display="https://youtu.be/itR8RXem-fo"/>
    <hyperlink ref="F856" r:id="rId2" display="https://files.afu.se/Downloads/Transcripts/Skeptic%20Zone%20(Richard%20Saunders)/"/>
    <hyperlink ref="C857" r:id="rId857" display="https://youtu.be/b5LZydbRxA0"/>
    <hyperlink ref="F857" r:id="rId2" display="https://files.afu.se/Downloads/Transcripts/Skeptic%20Zone%20(Richard%20Saunders)/"/>
    <hyperlink ref="C858" r:id="rId858" display="https://youtu.be/Piu75P8sxTo"/>
    <hyperlink ref="F858" r:id="rId2" display="https://files.afu.se/Downloads/Transcripts/Skeptic%20Zone%20(Richard%20Saunders)/"/>
    <hyperlink ref="C859" r:id="rId859" display="https://youtu.be/DHIdQHcShtY"/>
    <hyperlink ref="F859" r:id="rId2" display="https://files.afu.se/Downloads/Transcripts/Skeptic%20Zone%20(Richard%20Saunders)/"/>
    <hyperlink ref="C860" r:id="rId860" display="https://youtu.be/tOZLkx25c4o"/>
    <hyperlink ref="F860" r:id="rId2" display="https://files.afu.se/Downloads/Transcripts/Skeptic%20Zone%20(Richard%20Saunders)/"/>
    <hyperlink ref="C861" r:id="rId861" display="https://youtu.be/q3mqFqcVZ5I"/>
    <hyperlink ref="F861" r:id="rId2" display="https://files.afu.se/Downloads/Transcripts/Skeptic%20Zone%20(Richard%20Saunders)/"/>
    <hyperlink ref="C862" r:id="rId862" display="https://youtu.be/0oLNoqwPiKc"/>
    <hyperlink ref="F862" r:id="rId2" display="https://files.afu.se/Downloads/Transcripts/Skeptic%20Zone%20(Richard%20Saunders)/"/>
    <hyperlink ref="C863" r:id="rId863" display="https://youtu.be/DOhj921Vnx0"/>
    <hyperlink ref="F863" r:id="rId2" display="https://files.afu.se/Downloads/Transcripts/Skeptic%20Zone%20(Richard%20Saunders)/"/>
    <hyperlink ref="C864" r:id="rId864" display="https://youtu.be/5zzCMJMFhFM"/>
    <hyperlink ref="F864" r:id="rId2" display="https://files.afu.se/Downloads/Transcripts/Skeptic%20Zone%20(Richard%20Saunders)/"/>
    <hyperlink ref="C865" r:id="rId865" display="https://youtu.be/cNn5_dSchAI"/>
    <hyperlink ref="F865" r:id="rId2" display="https://files.afu.se/Downloads/Transcripts/Skeptic%20Zone%20(Richard%20Saunders)/"/>
    <hyperlink ref="C866" r:id="rId866" display="https://youtu.be/e4H4a_XT8oQ"/>
    <hyperlink ref="F866" r:id="rId2" display="https://files.afu.se/Downloads/Transcripts/Skeptic%20Zone%20(Richard%20Saunders)/"/>
    <hyperlink ref="C867" r:id="rId867" display="https://youtu.be/Ynbx5JfEwcA"/>
    <hyperlink ref="F867" r:id="rId2" display="https://files.afu.se/Downloads/Transcripts/Skeptic%20Zone%20(Richard%20Saunders)/"/>
    <hyperlink ref="C868" r:id="rId868" display="https://youtu.be/DgD_OxjM0Tg"/>
    <hyperlink ref="F868" r:id="rId2" display="https://files.afu.se/Downloads/Transcripts/Skeptic%20Zone%20(Richard%20Saunders)/"/>
    <hyperlink ref="C869" r:id="rId869" display="https://youtu.be/kABXhQBbVjk"/>
    <hyperlink ref="F869" r:id="rId2" display="https://files.afu.se/Downloads/Transcripts/Skeptic%20Zone%20(Richard%20Saunders)/"/>
    <hyperlink ref="C870" r:id="rId870" display="https://youtu.be/HRIRRL1Vz50"/>
    <hyperlink ref="F870" r:id="rId2" display="https://files.afu.se/Downloads/Transcripts/Skeptic%20Zone%20(Richard%20Saunders)/"/>
    <hyperlink ref="C871" r:id="rId871" display="https://youtu.be/Xay-eN3Hc8g"/>
    <hyperlink ref="F871" r:id="rId2" display="https://files.afu.se/Downloads/Transcripts/Skeptic%20Zone%20(Richard%20Saunders)/"/>
    <hyperlink ref="C872" r:id="rId872" display="https://youtu.be/q-fjymxOrGE"/>
    <hyperlink ref="F872" r:id="rId2" display="https://files.afu.se/Downloads/Transcripts/Skeptic%20Zone%20(Richard%20Saunders)/"/>
    <hyperlink ref="C873" r:id="rId873" display="https://youtu.be/R_LOMtg2tOo"/>
    <hyperlink ref="F873" r:id="rId2" display="https://files.afu.se/Downloads/Transcripts/Skeptic%20Zone%20(Richard%20Saunders)/"/>
    <hyperlink ref="C874" r:id="rId874" display="https://youtu.be/_7hTRoKeIXQ"/>
    <hyperlink ref="F874" r:id="rId2" display="https://files.afu.se/Downloads/Transcripts/Skeptic%20Zone%20(Richard%20Saunders)/"/>
    <hyperlink ref="C875" r:id="rId875" display="https://youtu.be/MKCZ-1-LMdc"/>
    <hyperlink ref="F875" r:id="rId2" display="https://files.afu.se/Downloads/Transcripts/Skeptic%20Zone%20(Richard%20Saunders)/"/>
    <hyperlink ref="C876" r:id="rId876" display="https://youtu.be/FDJ5ME9dZwY"/>
    <hyperlink ref="F876" r:id="rId2" display="https://files.afu.se/Downloads/Transcripts/Skeptic%20Zone%20(Richard%20Saunders)/"/>
    <hyperlink ref="C877" r:id="rId877" display="https://youtu.be/Ky4wCUF7BeE"/>
    <hyperlink ref="F877" r:id="rId2" display="https://files.afu.se/Downloads/Transcripts/Skeptic%20Zone%20(Richard%20Saunders)/"/>
    <hyperlink ref="C878" r:id="rId878" display="https://youtu.be/Byg15-VY1Qk"/>
    <hyperlink ref="F878" r:id="rId2" display="https://files.afu.se/Downloads/Transcripts/Skeptic%20Zone%20(Richard%20Saunders)/"/>
    <hyperlink ref="C879" r:id="rId879" display="https://youtu.be/VDbP3rgd3n4"/>
    <hyperlink ref="F879" r:id="rId2" display="https://files.afu.se/Downloads/Transcripts/Skeptic%20Zone%20(Richard%20Saunders)/"/>
    <hyperlink ref="C880" r:id="rId880" display="https://youtu.be/CpCR8ax5fvc"/>
    <hyperlink ref="F880" r:id="rId2" display="https://files.afu.se/Downloads/Transcripts/Skeptic%20Zone%20(Richard%20Saunders)/"/>
    <hyperlink ref="C881" r:id="rId881" display="https://youtu.be/kskL7_mPfaI"/>
    <hyperlink ref="F881" r:id="rId2" display="https://files.afu.se/Downloads/Transcripts/Skeptic%20Zone%20(Richard%20Saunders)/"/>
    <hyperlink ref="C882" r:id="rId882" display="https://youtu.be/6fa0qZenoHk"/>
    <hyperlink ref="F882" r:id="rId2" display="https://files.afu.se/Downloads/Transcripts/Skeptic%20Zone%20(Richard%20Saunders)/"/>
    <hyperlink ref="C883" r:id="rId883" display="https://youtu.be/stfzsu3MOVg"/>
    <hyperlink ref="F883" r:id="rId2" display="https://files.afu.se/Downloads/Transcripts/Skeptic%20Zone%20(Richard%20Saunders)/"/>
    <hyperlink ref="C884" r:id="rId884" display="https://youtu.be/e0563HBz8jk"/>
    <hyperlink ref="F884" r:id="rId2" display="https://files.afu.se/Downloads/Transcripts/Skeptic%20Zone%20(Richard%20Saunders)/"/>
    <hyperlink ref="C885" r:id="rId885" display="https://youtu.be/gQ7sxB3wF6E"/>
    <hyperlink ref="F885" r:id="rId2" display="https://files.afu.se/Downloads/Transcripts/Skeptic%20Zone%20(Richard%20Saunders)/"/>
    <hyperlink ref="C886" r:id="rId886" display="https://youtu.be/5twJtgk6flc"/>
    <hyperlink ref="F886" r:id="rId2" display="https://files.afu.se/Downloads/Transcripts/Skeptic%20Zone%20(Richard%20Saunders)/"/>
    <hyperlink ref="C887" r:id="rId887" display="https://youtu.be/eb6xKL1RL5Y"/>
    <hyperlink ref="F887" r:id="rId2" display="https://files.afu.se/Downloads/Transcripts/Skeptic%20Zone%20(Richard%20Saunders)/"/>
    <hyperlink ref="C888" r:id="rId888" display="https://youtu.be/CA5POB9bqSQ"/>
    <hyperlink ref="F888" r:id="rId2" display="https://files.afu.se/Downloads/Transcripts/Skeptic%20Zone%20(Richard%20Saunders)/"/>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2023-06-29T12:43:00Z</dcterms:created>
  <dcterms:modified xsi:type="dcterms:W3CDTF">2023-06-29T13:33:06Z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7C257A2BB7634018B5885B451275DD64</vt:lpwstr>
  </property>
  <property fmtid="{D5CDD505-2E9C-101B-9397-08002B2CF9AE}" pid="3" name="KSOProductBuildVer">
    <vt:lpwstr>2057-11.2.0.11417</vt:lpwstr>
  </property>
</Properties>
</file>